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ira.barros\Desktop\"/>
    </mc:Choice>
  </mc:AlternateContent>
  <bookViews>
    <workbookView xWindow="0" yWindow="0" windowWidth="20490" windowHeight="7755" tabRatio="419"/>
  </bookViews>
  <sheets>
    <sheet name="Base de Projetos" sheetId="4" r:id="rId1"/>
    <sheet name="Plan5" sheetId="9" state="hidden" r:id="rId2"/>
  </sheets>
  <definedNames>
    <definedName name="_xlnm._FilterDatabase" localSheetId="0" hidden="1">'Base de Projetos'!$A$4:$L$44</definedName>
  </definedNames>
  <calcPr calcId="152511"/>
  <pivotCaches>
    <pivotCache cacheId="0" r:id="rId3"/>
  </pivotCaches>
  <fileRecoveryPr autoRecover="0"/>
</workbook>
</file>

<file path=xl/calcChain.xml><?xml version="1.0" encoding="utf-8"?>
<calcChain xmlns="http://schemas.openxmlformats.org/spreadsheetml/2006/main">
  <c r="L44" i="4" l="1"/>
  <c r="L45" i="4"/>
  <c r="L46" i="4"/>
  <c r="L47" i="4"/>
  <c r="L43" i="4"/>
  <c r="I26" i="4" l="1"/>
  <c r="I21" i="4"/>
  <c r="I19" i="4"/>
  <c r="I12" i="4"/>
  <c r="I10" i="4"/>
  <c r="L34" i="4" l="1"/>
  <c r="L31" i="4" l="1"/>
  <c r="I16" i="4" l="1"/>
  <c r="L35" i="4" l="1"/>
  <c r="I31" i="4" l="1"/>
  <c r="I7" i="4" l="1"/>
  <c r="I8" i="4"/>
  <c r="I9" i="4"/>
  <c r="I11" i="4"/>
  <c r="I14" i="4"/>
  <c r="I13" i="4"/>
  <c r="I15" i="4"/>
  <c r="I20" i="4"/>
  <c r="I17" i="4"/>
  <c r="I18" i="4"/>
  <c r="I22" i="4"/>
  <c r="I23" i="4"/>
  <c r="I24" i="4"/>
  <c r="I25" i="4"/>
  <c r="I27" i="4"/>
  <c r="I28" i="4"/>
  <c r="I29" i="4"/>
  <c r="I30" i="4"/>
  <c r="I32" i="4"/>
  <c r="I33" i="4"/>
  <c r="I34" i="4"/>
  <c r="I35" i="4"/>
  <c r="I36" i="4"/>
  <c r="I37" i="4"/>
  <c r="I38" i="4"/>
  <c r="I39" i="4"/>
  <c r="I40" i="4"/>
  <c r="I41" i="4"/>
  <c r="L41" i="4" s="1"/>
  <c r="I42" i="4"/>
  <c r="I6" i="4"/>
  <c r="L24" i="4" l="1"/>
  <c r="L22" i="4" l="1"/>
  <c r="L42" i="4" l="1"/>
  <c r="L21" i="4" l="1"/>
  <c r="L23" i="4"/>
  <c r="L25" i="4"/>
  <c r="L26" i="4"/>
  <c r="L27" i="4"/>
  <c r="L28" i="4"/>
  <c r="L29" i="4"/>
  <c r="L30" i="4"/>
  <c r="L32" i="4"/>
  <c r="L33" i="4"/>
  <c r="L36" i="4"/>
  <c r="L37" i="4"/>
  <c r="L38" i="4"/>
  <c r="L39" i="4"/>
  <c r="L40" i="4"/>
  <c r="L7" i="4"/>
  <c r="L8" i="4"/>
  <c r="L9" i="4"/>
  <c r="L10" i="4"/>
  <c r="L14" i="4"/>
  <c r="L13" i="4"/>
  <c r="L15" i="4"/>
  <c r="L20" i="4"/>
  <c r="L16" i="4"/>
  <c r="L17" i="4"/>
  <c r="L18" i="4"/>
  <c r="L19" i="4"/>
  <c r="L12" i="4"/>
  <c r="L6" i="4"/>
  <c r="B21" i="9" l="1"/>
  <c r="C21" i="9"/>
  <c r="D21" i="9"/>
  <c r="E21" i="9"/>
  <c r="F21" i="9"/>
  <c r="G21" i="9"/>
  <c r="H21" i="9"/>
  <c r="B20" i="9"/>
  <c r="C20" i="9"/>
  <c r="D20" i="9"/>
  <c r="E20" i="9"/>
  <c r="F20" i="9"/>
  <c r="G20" i="9"/>
  <c r="H20" i="9"/>
  <c r="B19" i="9"/>
  <c r="C19" i="9"/>
  <c r="D19" i="9"/>
  <c r="E19" i="9"/>
  <c r="F19" i="9"/>
  <c r="G19" i="9"/>
  <c r="H19" i="9"/>
  <c r="B18" i="9"/>
  <c r="C18" i="9"/>
  <c r="D18" i="9"/>
  <c r="E18" i="9"/>
  <c r="F18" i="9"/>
  <c r="G18" i="9"/>
  <c r="H18" i="9"/>
  <c r="B17" i="9"/>
  <c r="C17" i="9"/>
  <c r="D17" i="9"/>
  <c r="E17" i="9"/>
  <c r="F17" i="9"/>
  <c r="G17" i="9"/>
  <c r="H17" i="9"/>
  <c r="B16" i="9"/>
  <c r="C16" i="9"/>
  <c r="D16" i="9"/>
  <c r="E16" i="9"/>
  <c r="F16" i="9"/>
  <c r="G16" i="9"/>
  <c r="H16" i="9"/>
  <c r="B15" i="9"/>
  <c r="C15" i="9"/>
  <c r="D15" i="9"/>
  <c r="E15" i="9"/>
  <c r="F15" i="9"/>
  <c r="G15" i="9"/>
  <c r="H15" i="9"/>
  <c r="B14" i="9"/>
  <c r="C14" i="9"/>
  <c r="D14" i="9"/>
  <c r="E14" i="9"/>
  <c r="F14" i="9"/>
  <c r="G14" i="9"/>
  <c r="H14" i="9"/>
  <c r="B13" i="9"/>
  <c r="C13" i="9"/>
  <c r="D13" i="9"/>
  <c r="E13" i="9"/>
  <c r="F13" i="9"/>
  <c r="G13" i="9"/>
  <c r="H13" i="9"/>
  <c r="B12" i="9"/>
  <c r="C12" i="9"/>
  <c r="D12" i="9"/>
  <c r="E12" i="9"/>
  <c r="F12" i="9"/>
  <c r="G12" i="9"/>
  <c r="H12" i="9"/>
  <c r="B11" i="9"/>
  <c r="C11" i="9"/>
  <c r="D11" i="9"/>
  <c r="E11" i="9"/>
  <c r="F11" i="9"/>
  <c r="G11" i="9"/>
  <c r="H11" i="9"/>
  <c r="B10" i="9"/>
  <c r="C10" i="9"/>
  <c r="D10" i="9"/>
  <c r="E10" i="9"/>
  <c r="F10" i="9"/>
  <c r="G10" i="9"/>
  <c r="H10" i="9"/>
  <c r="B9" i="9"/>
  <c r="C9" i="9"/>
  <c r="D9" i="9"/>
  <c r="E9" i="9"/>
  <c r="F9" i="9"/>
  <c r="G9" i="9"/>
  <c r="H9" i="9"/>
  <c r="B8" i="9"/>
  <c r="C8" i="9"/>
  <c r="D8" i="9"/>
  <c r="E8" i="9"/>
  <c r="F8" i="9"/>
  <c r="G8" i="9"/>
  <c r="H8" i="9"/>
  <c r="B7" i="9"/>
  <c r="C7" i="9"/>
  <c r="D7" i="9"/>
  <c r="E7" i="9"/>
  <c r="F7" i="9"/>
  <c r="G7" i="9"/>
  <c r="H7" i="9"/>
  <c r="B6" i="9"/>
  <c r="C6" i="9"/>
  <c r="D6" i="9"/>
  <c r="E6" i="9"/>
  <c r="F6" i="9"/>
  <c r="G6" i="9"/>
  <c r="H6" i="9"/>
  <c r="B5" i="9"/>
  <c r="C5" i="9"/>
  <c r="D5" i="9"/>
  <c r="E5" i="9"/>
  <c r="F5" i="9"/>
  <c r="G5" i="9"/>
  <c r="H5" i="9"/>
  <c r="B4" i="9"/>
  <c r="C4" i="9"/>
  <c r="D4" i="9"/>
  <c r="E4" i="9"/>
  <c r="F4" i="9"/>
  <c r="G4" i="9"/>
  <c r="H4" i="9"/>
  <c r="B3" i="9"/>
  <c r="C3" i="9"/>
  <c r="D3" i="9"/>
  <c r="E3" i="9"/>
  <c r="F3" i="9"/>
  <c r="G3" i="9"/>
  <c r="H3" i="9"/>
  <c r="B2" i="9"/>
  <c r="C2" i="9"/>
  <c r="D2" i="9"/>
  <c r="E2" i="9"/>
  <c r="F2" i="9"/>
  <c r="G2" i="9"/>
  <c r="H2" i="9"/>
  <c r="I7" i="9" l="1"/>
  <c r="I9" i="9"/>
  <c r="I6" i="9"/>
  <c r="I8" i="9"/>
  <c r="I10" i="9"/>
  <c r="I3" i="9"/>
  <c r="I2" i="9"/>
  <c r="I4" i="9"/>
  <c r="I5" i="9"/>
  <c r="I11" i="9"/>
  <c r="I13" i="9"/>
  <c r="I15" i="9"/>
  <c r="I17" i="9"/>
  <c r="I19" i="9"/>
  <c r="I21" i="9"/>
  <c r="I12" i="9"/>
  <c r="I14" i="9"/>
  <c r="I16" i="9"/>
  <c r="I18" i="9"/>
  <c r="I20" i="9"/>
</calcChain>
</file>

<file path=xl/sharedStrings.xml><?xml version="1.0" encoding="utf-8"?>
<sst xmlns="http://schemas.openxmlformats.org/spreadsheetml/2006/main" count="220" uniqueCount="111">
  <si>
    <t xml:space="preserve">Valor do Repasse </t>
  </si>
  <si>
    <t>SEMOSP</t>
  </si>
  <si>
    <t>FUMPH</t>
  </si>
  <si>
    <t xml:space="preserve">SEMURH </t>
  </si>
  <si>
    <t>SEMURH</t>
  </si>
  <si>
    <t xml:space="preserve">Recuperação da barragem do Batatã e ETA do SACAVEM </t>
  </si>
  <si>
    <t>Atrasada</t>
  </si>
  <si>
    <t>Não Iniciada</t>
  </si>
  <si>
    <t>Assinatura</t>
  </si>
  <si>
    <t>OGU</t>
  </si>
  <si>
    <t>Valor Contrapartida</t>
  </si>
  <si>
    <t>Paralisada</t>
  </si>
  <si>
    <t>Implantação do Museu de Gastronomia no sobrado localizado a Rua Estrela n82</t>
  </si>
  <si>
    <t>SETUR</t>
  </si>
  <si>
    <t xml:space="preserve">Implantação da Sinalização Turística </t>
  </si>
  <si>
    <t xml:space="preserve">SEMDEL </t>
  </si>
  <si>
    <t>SEMDEL</t>
  </si>
  <si>
    <t xml:space="preserve">Construção de Unidades Habitacionais e Serviços de Drenagem no Salinas do Sacavém </t>
  </si>
  <si>
    <t>Pavimentação e Drenagem de vias urbanas 1066, 65m de rede de drenagem São Luís - MA (Cônego Tavares)</t>
  </si>
  <si>
    <t>Urbanização Peninsula Ipase</t>
  </si>
  <si>
    <t xml:space="preserve">Modernização do Sistema de Gestão Urbana no âmbito de Centro Histórico </t>
  </si>
  <si>
    <t>INCID / IPHAN</t>
  </si>
  <si>
    <t>SEMCAS</t>
  </si>
  <si>
    <t xml:space="preserve">SEMCAS </t>
  </si>
  <si>
    <t xml:space="preserve">SETUR </t>
  </si>
  <si>
    <t xml:space="preserve">Drenagem dos Canais da margem esquerda da bacia do Bacanga (Jambeiro 1 e 2 Sa Viana Pianco 1 e 2 UFMA 1 e 2 e travessa </t>
  </si>
  <si>
    <t>SEMPE</t>
  </si>
  <si>
    <t>SEMUSC</t>
  </si>
  <si>
    <t>SEMGOV</t>
  </si>
  <si>
    <t>SEMAPA</t>
  </si>
  <si>
    <t>Projeto de Implantação de Sistemas de Irrigação na Zona Rural de São Luís - MA</t>
  </si>
  <si>
    <t>SEMUS</t>
  </si>
  <si>
    <t>FUNC</t>
  </si>
  <si>
    <t>SMTT</t>
  </si>
  <si>
    <t>ELABORACAO DE ESTUDOS E PROJETOS  5608 familias beneficiadas( PALAFITA ZERO II)</t>
  </si>
  <si>
    <t>Normal</t>
  </si>
  <si>
    <t>Concluída</t>
  </si>
  <si>
    <t>Obra iniciada sem medição</t>
  </si>
  <si>
    <t>Iniciada</t>
  </si>
  <si>
    <t>SEMOSP/SEMDEL</t>
  </si>
  <si>
    <t>Apoio a elaboração de planos habitacionais de interesse social</t>
  </si>
  <si>
    <t>Intervenção de Infraestrutura e solução habitacional do Bairro do Ipase</t>
  </si>
  <si>
    <t>Rótulos de Linha</t>
  </si>
  <si>
    <t>Total Geral</t>
  </si>
  <si>
    <t>Elaboração de estudos de concepção e de projetos básicos das obras de drenagem das bacias a serem priorizadas em São Luís "Águas de Sao Luís"</t>
  </si>
  <si>
    <t>SEMDEL / SEMOSP</t>
  </si>
  <si>
    <t>Construcão da PEC (Praça do Esporte e da Cultura) Modelo 7000 m2</t>
  </si>
  <si>
    <t>PAVIMENTAÇÃO DRENAGEM BAIRROS SA VIANA,PINDORAMA,COROADINHO,VILA EMBRATEL E PARAISO</t>
  </si>
  <si>
    <t>CONSTRUÇÃO DE CENTRO DE REFERENCIA ESPECIALIZADO PARA POPULACAO EM SITUACAO DE RUA CENTRO POP</t>
  </si>
  <si>
    <t>Contagem de Status</t>
  </si>
  <si>
    <t>Total</t>
  </si>
  <si>
    <t>Secretaria</t>
  </si>
  <si>
    <t>Reforma e Adaptação do Imóvel Estabelecido na Rua do Giz, Nº 53, Centro, futura Sede da Escola Municipal de Música</t>
  </si>
  <si>
    <t>Restauração e Requalificação do Imóvel da Rua do Giz, 445, destinado a habitação de interesse social</t>
  </si>
  <si>
    <t xml:space="preserve">Restauração e Requalificação dos imóveis situados à Rua da Palma, 195/205, Centro, São Luis Maranhão, destinado a habitação de Interesse </t>
  </si>
  <si>
    <t>Objeto</t>
  </si>
  <si>
    <t>Fonte de Recurso</t>
  </si>
  <si>
    <t xml:space="preserve">Obras de Infraestrutura Producao de 800 UH pelo PMCMV 782 melhorias habitacionais 967 instalacoes hidrosanitarias. 1ª ETAPA 1  - URBANIZAÇÃO DA ÁREA DO JARACATY  e  2ª ETAPA   - URBANIZAÇÃO DA ÁREA DO COHAFUMA/RECANTO </t>
  </si>
  <si>
    <t>SICONV</t>
  </si>
  <si>
    <t>BNDES</t>
  </si>
  <si>
    <t>FINANCIAMENTO</t>
  </si>
  <si>
    <t xml:space="preserve">Aquisição de equipamentos permanentes para a cidade de São Luís - MA </t>
  </si>
  <si>
    <t xml:space="preserve">Reforma da quadra esportiva do Japão no bairro da Liberdade e construção de cobertura. </t>
  </si>
  <si>
    <t xml:space="preserve">Reforma e cobertura da quadra esportiva do Bairro Alemanha. </t>
  </si>
  <si>
    <t xml:space="preserve">Reforma nos espaços esportivos Jairzão, Estádio Beira Rio e construção de vestiários. </t>
  </si>
  <si>
    <t xml:space="preserve">Implementação de medidas necessárias à efetivação da regularização fundiária de assentamentos irregulares urbanos no município de São Luís. </t>
  </si>
  <si>
    <t>Sinalização Turística (PAC Turismo)</t>
  </si>
  <si>
    <t xml:space="preserve">Recuperação e melhoramentos de vias já pavimentadas,  em diversos bairros de SLZ. ( São Cristóvão, Alto do Calhau, Anil, Cidade Operária, Cruzeiro do Anil, Coroadinho, Vila Luizão, Turú, João de Deus, Vila Palmeira, Conj.Santos Dumont, Sacavém. </t>
  </si>
  <si>
    <t>OGU/EMENDA</t>
  </si>
  <si>
    <t>IPHAN</t>
  </si>
  <si>
    <t xml:space="preserve">INCID </t>
  </si>
  <si>
    <t xml:space="preserve"> FINANCIAMENTO</t>
  </si>
  <si>
    <t>Rede de Pontos de Cultura Viva</t>
  </si>
  <si>
    <t>Pavimentação e drenagem das ruas do bairro Poeirão e Maracana</t>
  </si>
  <si>
    <t xml:space="preserve">Construção de um Centro de Referencia de Assistencia Social CRAS no Bairro do São Franciso - Ilhinha </t>
  </si>
  <si>
    <t>REFORMA DAS UNIDADES DE URGÊNCIA E EMERGÊNCIA DO MUNICIPIO DE SÃO LUÍS: HOSPITAL ODORICO AMARAL DE MATOS(HOSP.DA CRIANÇA) CNES:2458799, HOSPITAL MUNICIPAL DJALMA MARQUES(SOCORRÃO I) CNES:2308762 E HOSPITAL CLEMENTINO MOURA (SOCORRÃO II) CNES:2308800, conforme Plano Regional de Atenção às Urgências, aprovado na CIB/MA.</t>
  </si>
  <si>
    <t>AMPLIAÇÃO DAS UNIDADES DE URGENCIA E EMERGENCIA DO MUNICIPIOS DE SÃO LUIS: HOSPITAL ODORICO AMARAL DE MATOS - DA CRIANÇA E HOSPITAL CLEMENTINO MOURA - SOCORRÃO II</t>
  </si>
  <si>
    <t>Convenente</t>
  </si>
  <si>
    <t>Concedente</t>
  </si>
  <si>
    <t>Valor liberado</t>
  </si>
  <si>
    <t>Valor executado</t>
  </si>
  <si>
    <t>Valor a liberar</t>
  </si>
  <si>
    <t>AMPLIAÇÃO DA MATERNIDADE NAZIRA ASSUB, CNES 4007905, PARA IMPLANTACAO DE 03 QUARTOS PPP</t>
  </si>
  <si>
    <t>Ministério da Saúde</t>
  </si>
  <si>
    <t>Ministério Agricultura</t>
  </si>
  <si>
    <t>Ministério das Cidades</t>
  </si>
  <si>
    <t>Ministério dos Esportes</t>
  </si>
  <si>
    <t>Ministério da Cultura</t>
  </si>
  <si>
    <t>Ministério do Turismo</t>
  </si>
  <si>
    <t>Fundo Nacional de Assistência Social</t>
  </si>
  <si>
    <t>Vigência</t>
  </si>
  <si>
    <t>Término</t>
  </si>
  <si>
    <t>PAC/OGU</t>
  </si>
  <si>
    <t>Vigência em análise</t>
  </si>
  <si>
    <t>Financiar as ações do Programa de Modernização da Administração Tributária e da Gestão dos Setores Sociais básicos</t>
  </si>
  <si>
    <t>Apoiar e fomentar o Tambor de Crioula no Maranhão, através de ações educativas de formação e de transmissão de saberes tradicionais</t>
  </si>
  <si>
    <t>Aquisição de máquinas e equipamentos para apoiar ações de desenvolvimento e fomento do setor agropecuario</t>
  </si>
  <si>
    <t>Reforma da praça pública localizada no Parque Shalom, municipio de São Luís MA</t>
  </si>
  <si>
    <t>Reforma de quadras esportivas nos bairros Forquilha e Estiva</t>
  </si>
  <si>
    <t>SEMFAZ</t>
  </si>
  <si>
    <t>SECULT</t>
  </si>
  <si>
    <t>IMPUR</t>
  </si>
  <si>
    <t>MINC</t>
  </si>
  <si>
    <t>MAPA</t>
  </si>
  <si>
    <t>MTUR</t>
  </si>
  <si>
    <t>MESPORTES</t>
  </si>
  <si>
    <t>OGU/Emenda</t>
  </si>
  <si>
    <r>
      <t>CONSTRUÇÃO DE UNIDADE DE ATENÇÃO ESPECIALIZADA EM SAÚDE (</t>
    </r>
    <r>
      <rPr>
        <sz val="11"/>
        <color rgb="FF000000"/>
        <rFont val="Cambria"/>
        <family val="1"/>
        <scheme val="major"/>
      </rPr>
      <t>Maternidade na Cidade Operária)</t>
    </r>
  </si>
  <si>
    <t>Pavimentação e drenagem (Itaqui Bacanga)</t>
  </si>
  <si>
    <t>Asfaltamento e pavimentação de ruas (Vila dos Frades)</t>
  </si>
  <si>
    <t xml:space="preserve">Canalização e Drenagem Profunda do Canal do Tropical Shopping Center em São Luís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</si>
</sst>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5CA1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8" borderId="0" xfId="0" applyFill="1"/>
    <xf numFmtId="0" fontId="3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/>
    <xf numFmtId="0" fontId="0" fillId="8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Border="1" applyAlignment="1">
      <alignment horizontal="center"/>
    </xf>
    <xf numFmtId="0" fontId="0" fillId="8" borderId="11" xfId="0" applyFont="1" applyFill="1" applyBorder="1" applyAlignment="1"/>
    <xf numFmtId="14" fontId="5" fillId="8" borderId="10" xfId="0" applyNumberFormat="1" applyFont="1" applyFill="1" applyBorder="1" applyAlignment="1">
      <alignment horizontal="center" vertical="center" wrapText="1"/>
    </xf>
    <xf numFmtId="4" fontId="0" fillId="8" borderId="0" xfId="0" applyNumberFormat="1" applyFont="1" applyFill="1" applyBorder="1" applyAlignment="1">
      <alignment horizontal="center"/>
    </xf>
    <xf numFmtId="0" fontId="0" fillId="8" borderId="0" xfId="0" applyFill="1" applyAlignment="1">
      <alignment vertical="center" wrapText="1"/>
    </xf>
    <xf numFmtId="0" fontId="0" fillId="8" borderId="0" xfId="0" applyFont="1" applyFill="1" applyAlignment="1">
      <alignment horizontal="right"/>
    </xf>
    <xf numFmtId="14" fontId="5" fillId="8" borderId="10" xfId="0" applyNumberFormat="1" applyFont="1" applyFill="1" applyBorder="1" applyAlignment="1">
      <alignment horizontal="center" vertical="center"/>
    </xf>
    <xf numFmtId="4" fontId="9" fillId="11" borderId="0" xfId="0" applyNumberFormat="1" applyFont="1" applyFill="1" applyBorder="1" applyAlignment="1">
      <alignment horizontal="right" vertical="center" wrapText="1"/>
    </xf>
    <xf numFmtId="164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/>
    </xf>
    <xf numFmtId="4" fontId="0" fillId="8" borderId="0" xfId="0" applyNumberFormat="1" applyFont="1" applyFill="1" applyAlignment="1">
      <alignment vertical="center"/>
    </xf>
    <xf numFmtId="0" fontId="6" fillId="9" borderId="13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10" fillId="8" borderId="0" xfId="8" applyFill="1"/>
    <xf numFmtId="14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164" fontId="5" fillId="10" borderId="10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/>
    </xf>
    <xf numFmtId="164" fontId="0" fillId="8" borderId="0" xfId="0" applyNumberFormat="1" applyFont="1" applyFill="1" applyAlignment="1">
      <alignment horizontal="center"/>
    </xf>
    <xf numFmtId="0" fontId="8" fillId="8" borderId="10" xfId="0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 wrapText="1"/>
    </xf>
    <xf numFmtId="164" fontId="5" fillId="10" borderId="10" xfId="0" applyNumberFormat="1" applyFont="1" applyFill="1" applyBorder="1" applyAlignment="1">
      <alignment horizontal="center" vertical="center" wrapText="1"/>
    </xf>
    <xf numFmtId="14" fontId="8" fillId="10" borderId="10" xfId="0" applyNumberFormat="1" applyFont="1" applyFill="1" applyBorder="1" applyAlignment="1">
      <alignment horizontal="center" vertical="center"/>
    </xf>
    <xf numFmtId="164" fontId="8" fillId="10" borderId="10" xfId="0" applyNumberFormat="1" applyFont="1" applyFill="1" applyBorder="1" applyAlignment="1">
      <alignment horizontal="center" vertical="center"/>
    </xf>
    <xf numFmtId="164" fontId="7" fillId="10" borderId="10" xfId="0" applyNumberFormat="1" applyFont="1" applyFill="1" applyBorder="1" applyAlignment="1">
      <alignment horizontal="center" vertical="center"/>
    </xf>
    <xf numFmtId="14" fontId="8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</cellXfs>
  <cellStyles count="9">
    <cellStyle name="Ênfase1" xfId="1" builtinId="29" customBuiltin="1"/>
    <cellStyle name="Ênfase2" xfId="2" builtinId="33" customBuiltin="1"/>
    <cellStyle name="Ênfase3" xfId="3" builtinId="37" customBuiltin="1"/>
    <cellStyle name="Ênfase4" xfId="4" builtinId="41" customBuiltin="1"/>
    <cellStyle name="Ênfase5" xfId="5" builtinId="45" customBuiltin="1"/>
    <cellStyle name="Ênfase6" xfId="6" builtinId="49" customBuiltin="1"/>
    <cellStyle name="Estilo Aventure" xfId="7"/>
    <cellStyle name="Hiperlink" xfId="8" builtinId="8"/>
    <cellStyle name="Normal" xfId="0" builtinId="0"/>
  </cellStyles>
  <dxfs count="0"/>
  <tableStyles count="0" defaultTableStyle="TableStyleMedium9" defaultPivotStyle="PivotStyleLight16"/>
  <colors>
    <mruColors>
      <color rgb="FF00FF00"/>
      <color rgb="FFD9D9D9"/>
      <color rgb="FFE8FEFE"/>
      <color rgb="FFCCFFFF"/>
      <color rgb="FF607731"/>
      <color rgb="FF929292"/>
      <color rgb="FFB7DEE8"/>
      <color rgb="FFEBD09F"/>
      <color rgb="FFC29E88"/>
      <color rgb="FFBCD4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13608</xdr:rowOff>
    </xdr:from>
    <xdr:to>
      <xdr:col>2</xdr:col>
      <xdr:colOff>1279071</xdr:colOff>
      <xdr:row>3</xdr:row>
      <xdr:rowOff>13607</xdr:rowOff>
    </xdr:to>
    <xdr:sp macro="" textlink="">
      <xdr:nvSpPr>
        <xdr:cNvPr id="3" name="Retângulo 2"/>
        <xdr:cNvSpPr/>
      </xdr:nvSpPr>
      <xdr:spPr>
        <a:xfrm>
          <a:off x="0" y="13608"/>
          <a:ext cx="3646714" cy="57149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1238250</xdr:colOff>
      <xdr:row>0</xdr:row>
      <xdr:rowOff>0</xdr:rowOff>
    </xdr:from>
    <xdr:to>
      <xdr:col>9</xdr:col>
      <xdr:colOff>653143</xdr:colOff>
      <xdr:row>3</xdr:row>
      <xdr:rowOff>13607</xdr:rowOff>
    </xdr:to>
    <xdr:sp macro="" textlink="">
      <xdr:nvSpPr>
        <xdr:cNvPr id="4" name="Retângulo 3"/>
        <xdr:cNvSpPr/>
      </xdr:nvSpPr>
      <xdr:spPr>
        <a:xfrm>
          <a:off x="3605893" y="0"/>
          <a:ext cx="11416393" cy="585107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/>
            <a:t>CONVÊNIOS,</a:t>
          </a:r>
          <a:r>
            <a:rPr lang="pt-BR" sz="1600" b="1" baseline="0"/>
            <a:t> </a:t>
          </a:r>
          <a:r>
            <a:rPr lang="pt-BR" sz="1600" b="1"/>
            <a:t>CONTRATOS DE REPASSE E TERMOS DE COMPROMISSOS  </a:t>
          </a:r>
          <a:r>
            <a:rPr lang="pt-BR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FIRMADOS COM A UNIÃO, ESTADO E OUTROS ENTES</a:t>
          </a:r>
          <a:endParaRPr lang="pt-BR" sz="1600" b="1"/>
        </a:p>
      </xdr:txBody>
    </xdr:sp>
    <xdr:clientData/>
  </xdr:twoCellAnchor>
  <xdr:twoCellAnchor>
    <xdr:from>
      <xdr:col>9</xdr:col>
      <xdr:colOff>612321</xdr:colOff>
      <xdr:row>0</xdr:row>
      <xdr:rowOff>0</xdr:rowOff>
    </xdr:from>
    <xdr:to>
      <xdr:col>12</xdr:col>
      <xdr:colOff>13606</xdr:colOff>
      <xdr:row>3</xdr:row>
      <xdr:rowOff>13607</xdr:rowOff>
    </xdr:to>
    <xdr:sp macro="" textlink="">
      <xdr:nvSpPr>
        <xdr:cNvPr id="8" name="Retângulo 7"/>
        <xdr:cNvSpPr/>
      </xdr:nvSpPr>
      <xdr:spPr>
        <a:xfrm>
          <a:off x="14981464" y="0"/>
          <a:ext cx="3741963" cy="58510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istiana.gomes/Configura&#231;&#245;es%20locais/Temporary%20Internet%20Files/Content.IE5/UPPL3C6H/CARTEIRA%20DE%20PROJETOS%5b1%5d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Marcelo Teixeira" refreshedDate="41499.436352662036" createdVersion="5" refreshedVersion="5" minRefreshableVersion="3" recordCount="50">
  <cacheSource type="worksheet">
    <worksheetSource ref="C7:W61" sheet="Base de Projetos" r:id="rId1"/>
  </cacheSource>
  <cacheFields count="15">
    <cacheField name="Assinatura" numFmtId="14">
      <sharedItems containsDate="1" containsBlank="1" containsMixedTypes="1" minDate="2003-12-24T00:00:00" maxDate="2013-03-14T00:00:00" count="34">
        <d v="2003-12-24T00:00:00"/>
        <d v="2006-07-28T00:00:00"/>
        <d v="2006-06-13T00:00:00"/>
        <d v="2004-12-30T00:00:00"/>
        <d v="2007-12-28T00:00:00"/>
        <d v="2007-03-12T00:00:00"/>
        <d v="2007-11-26T00:00:00"/>
        <d v="2007-12-31T00:00:00"/>
        <d v="2008-12-31T00:00:00"/>
        <d v="2008-08-12T00:00:00"/>
        <d v="2008-12-05T00:00:00"/>
        <d v="2008-11-18T00:00:00"/>
        <d v="2009-10-13T00:00:00"/>
        <d v="2009-12-31T00:00:00"/>
        <d v="2010-01-07T00:00:00"/>
        <d v="2010-12-31T00:00:00"/>
        <d v="2010-12-16T00:00:00"/>
        <d v="2010-09-20T00:00:00"/>
        <d v="2011-10-28T00:00:00"/>
        <d v="2013-03-13T00:00:00"/>
        <d v="2011-12-28T00:00:00"/>
        <d v="2011-11-25T00:00:00"/>
        <d v="2009-12-29T00:00:00"/>
        <s v="31/12/2009"/>
        <s v="31/10/2011"/>
        <s v="28/10/2011"/>
        <s v="28/02/2012"/>
        <m/>
        <s v="30/07/2012"/>
        <d v="2012-12-27T00:00:00"/>
        <s v="15/05/2012"/>
        <s v="28/06/2010"/>
        <s v="27/12/2012"/>
        <d v="2005-12-30T00:00:00"/>
      </sharedItems>
    </cacheField>
    <cacheField name="Vigência " numFmtId="14">
      <sharedItems containsSemiMixedTypes="0" containsNonDate="0" containsDate="1" containsString="0" minDate="2013-04-02T00:00:00" maxDate="2020-10-16T00:00:00"/>
    </cacheField>
    <cacheField name="Projeto " numFmtId="0">
      <sharedItems longText="1"/>
    </cacheField>
    <cacheField name="Responsável" numFmtId="0">
      <sharedItems count="20">
        <s v="SEMOSP"/>
        <s v="FUMPH"/>
        <s v="SEMURH "/>
        <s v="SETUR"/>
        <s v="SEMDEL "/>
        <s v="SEMDEL"/>
        <s v="SEMURH"/>
        <s v="INCID / IPHAN"/>
        <s v="SEMCAS"/>
        <s v="SEMCAS "/>
        <s v="SETUR "/>
        <s v="SEMPE"/>
        <s v="SEMUSC"/>
        <s v="SEMGOV"/>
        <s v="SEMAPA"/>
        <s v="SEMDEL / SEMOSP"/>
        <s v="SEMUS"/>
        <s v="FUNC"/>
        <s v="SMTT"/>
        <s v="SEMOSP/SEMDEL" u="1"/>
      </sharedItems>
    </cacheField>
    <cacheField name="Recurso" numFmtId="0">
      <sharedItems/>
    </cacheField>
    <cacheField name="Valor do Repasse " numFmtId="164">
      <sharedItems containsSemiMixedTypes="0" containsString="0" containsNumber="1" minValue="78420" maxValue="38420107.560000002"/>
    </cacheField>
    <cacheField name="Valor Contrapartida" numFmtId="0">
      <sharedItems containsString="0" containsBlank="1" containsNumber="1" minValue="2577.3000000000002" maxValue="5440497.1299999999"/>
    </cacheField>
    <cacheField name="Valor já recebido " numFmtId="164">
      <sharedItems containsSemiMixedTypes="0" containsString="0" containsNumber="1" minValue="0" maxValue="6479484.1299999999"/>
    </cacheField>
    <cacheField name="% de Execução" numFmtId="10">
      <sharedItems containsString="0" containsBlank="1" containsNumber="1" minValue="0" maxValue="1"/>
    </cacheField>
    <cacheField name="Status" numFmtId="0">
      <sharedItems count="7">
        <s v="Paralisada"/>
        <s v="Atrasada"/>
        <s v="Não Iniciada"/>
        <s v="Normal"/>
        <s v="Concluída"/>
        <s v="Obra iniciada sem medição"/>
        <s v="Iniciada"/>
      </sharedItems>
    </cacheField>
    <cacheField name="Razão " numFmtId="0">
      <sharedItems containsBlank="1" longText="1"/>
    </cacheField>
    <cacheField name="Desde" numFmtId="0">
      <sharedItems containsNonDate="0" containsDate="1" containsString="0" containsBlank="1" minDate="2006-02-01T00:00:00" maxDate="2012-12-13T00:00:00"/>
    </cacheField>
    <cacheField name="Situação apurada (12/08)" numFmtId="0">
      <sharedItems containsBlank="1"/>
    </cacheField>
    <cacheField name="Pendência / Ação" numFmtId="0">
      <sharedItems containsBlank="1" longText="1"/>
    </cacheField>
    <cacheField name="Prazo" numFmtId="0">
      <sharedItems containsNonDate="0" containsDate="1" containsString="0" containsBlank="1" minDate="2013-08-09T00:00:00" maxDate="2013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23:B30" firstHeaderRow="1" firstDataRow="1" firstDataCol="1"/>
  <pivotFields count="15">
    <pivotField showAll="0"/>
    <pivotField numFmtId="14" showAll="0"/>
    <pivotField showAll="0"/>
    <pivotField axis="axisRow" showAll="0">
      <items count="21">
        <item h="1" x="1"/>
        <item h="1" x="17"/>
        <item h="1" x="7"/>
        <item h="1" x="14"/>
        <item h="1" x="8"/>
        <item h="1" x="9"/>
        <item h="1" x="5"/>
        <item h="1" x="4"/>
        <item h="1" x="15"/>
        <item h="1" x="13"/>
        <item x="0"/>
        <item h="1" m="1" x="19"/>
        <item h="1" x="11"/>
        <item h="1" x="6"/>
        <item h="1" x="2"/>
        <item h="1" x="16"/>
        <item h="1" x="12"/>
        <item h="1" x="3"/>
        <item h="1" x="10"/>
        <item h="1" x="18"/>
        <item t="default"/>
      </items>
    </pivotField>
    <pivotField showAll="0"/>
    <pivotField numFmtId="164" showAll="0"/>
    <pivotField showAll="0"/>
    <pivotField numFmtId="164" showAll="0"/>
    <pivotField showAll="0"/>
    <pivotField axis="axisRow" dataField="1" showAll="0">
      <items count="8">
        <item x="1"/>
        <item x="4"/>
        <item x="6"/>
        <item x="2"/>
        <item x="3"/>
        <item x="5"/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3"/>
    <field x="9"/>
  </rowFields>
  <rowItems count="7">
    <i>
      <x v="10"/>
    </i>
    <i r="1">
      <x/>
    </i>
    <i r="1">
      <x v="1"/>
    </i>
    <i r="1">
      <x v="4"/>
    </i>
    <i r="1">
      <x v="5"/>
    </i>
    <i r="1">
      <x v="6"/>
    </i>
    <i t="grand">
      <x/>
    </i>
  </rowItems>
  <colItems count="1">
    <i/>
  </colItems>
  <dataFields count="1">
    <dataField name="Contagem de Statu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PREFEITURAS">
      <a:dk1>
        <a:sysClr val="windowText" lastClr="000000"/>
      </a:dk1>
      <a:lt1>
        <a:sysClr val="window" lastClr="FFFFFF"/>
      </a:lt1>
      <a:dk2>
        <a:srgbClr val="C29E88"/>
      </a:dk2>
      <a:lt2>
        <a:srgbClr val="BCD486"/>
      </a:lt2>
      <a:accent1>
        <a:srgbClr val="607731"/>
      </a:accent1>
      <a:accent2>
        <a:srgbClr val="865D44"/>
      </a:accent2>
      <a:accent3>
        <a:srgbClr val="D69D36"/>
      </a:accent3>
      <a:accent4>
        <a:srgbClr val="31859C"/>
      </a:accent4>
      <a:accent5>
        <a:srgbClr val="929292"/>
      </a:accent5>
      <a:accent6>
        <a:srgbClr val="EBD09F"/>
      </a:accent6>
      <a:hlink>
        <a:srgbClr val="B7DEE8"/>
      </a:hlink>
      <a:folHlink>
        <a:srgbClr val="D9D9D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6"/>
  <sheetViews>
    <sheetView tabSelected="1" zoomScale="70" zoomScaleNormal="70" workbookViewId="0">
      <pane ySplit="5" topLeftCell="A6" activePane="bottomLeft" state="frozen"/>
      <selection pane="bottomLeft" activeCell="B47" sqref="B47"/>
    </sheetView>
  </sheetViews>
  <sheetFormatPr defaultColWidth="8.85546875" defaultRowHeight="15"/>
  <cols>
    <col min="1" max="1" width="16.42578125" style="29" customWidth="1"/>
    <col min="2" max="2" width="19" style="29" customWidth="1"/>
    <col min="3" max="3" width="40.28515625" style="30" customWidth="1"/>
    <col min="4" max="4" width="27" style="29" customWidth="1"/>
    <col min="5" max="5" width="23.140625" style="29" customWidth="1"/>
    <col min="6" max="6" width="21.140625" style="29" customWidth="1"/>
    <col min="7" max="7" width="23.7109375" style="36" customWidth="1"/>
    <col min="8" max="8" width="24.140625" style="29" customWidth="1"/>
    <col min="9" max="9" width="20.7109375" style="29" customWidth="1"/>
    <col min="10" max="10" width="22.5703125" style="29" customWidth="1"/>
    <col min="11" max="12" width="21.140625" style="29" customWidth="1"/>
    <col min="13" max="15" width="8.85546875" style="30" customWidth="1"/>
    <col min="16" max="32" width="8.85546875" style="30"/>
    <col min="33" max="33" width="12.28515625" style="30" bestFit="1" customWidth="1"/>
    <col min="34" max="16384" width="8.85546875" style="30"/>
  </cols>
  <sheetData>
    <row r="1" spans="1:33" ht="21.75" customHeight="1">
      <c r="A1" s="28"/>
      <c r="B1" s="28"/>
      <c r="C1" s="28"/>
      <c r="D1" s="28"/>
      <c r="E1" s="28"/>
      <c r="F1" s="28"/>
      <c r="I1" s="28"/>
      <c r="J1" s="28"/>
      <c r="K1" s="28"/>
      <c r="L1" s="28"/>
    </row>
    <row r="2" spans="1:33">
      <c r="A2" s="28"/>
      <c r="B2" s="28"/>
      <c r="C2" s="28"/>
      <c r="D2" s="28"/>
      <c r="E2" s="28"/>
      <c r="F2" s="28"/>
      <c r="I2" s="28"/>
      <c r="J2" s="28"/>
      <c r="K2" s="28"/>
      <c r="L2" s="28"/>
    </row>
    <row r="3" spans="1:33" ht="8.25" customHeight="1">
      <c r="A3" s="28"/>
      <c r="B3" s="32"/>
      <c r="C3" s="28"/>
      <c r="D3" s="28"/>
      <c r="E3" s="28"/>
      <c r="F3" s="28"/>
      <c r="I3" s="28"/>
      <c r="J3" s="28"/>
      <c r="K3" s="28"/>
      <c r="L3" s="28"/>
    </row>
    <row r="4" spans="1:33" s="2" customFormat="1" ht="24.75" customHeight="1">
      <c r="A4" s="66" t="s">
        <v>90</v>
      </c>
      <c r="B4" s="67"/>
      <c r="C4" s="63" t="s">
        <v>55</v>
      </c>
      <c r="D4" s="63" t="s">
        <v>77</v>
      </c>
      <c r="E4" s="63" t="s">
        <v>78</v>
      </c>
      <c r="F4" s="63" t="s">
        <v>56</v>
      </c>
      <c r="G4" s="63" t="s">
        <v>0</v>
      </c>
      <c r="H4" s="63" t="s">
        <v>10</v>
      </c>
      <c r="I4" s="63" t="s">
        <v>50</v>
      </c>
      <c r="J4" s="63" t="s">
        <v>79</v>
      </c>
      <c r="K4" s="63" t="s">
        <v>80</v>
      </c>
      <c r="L4" s="63" t="s">
        <v>81</v>
      </c>
    </row>
    <row r="5" spans="1:33" s="2" customFormat="1" ht="16.5" customHeight="1">
      <c r="A5" s="45" t="s">
        <v>8</v>
      </c>
      <c r="B5" s="45" t="s">
        <v>91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33" s="27" customFormat="1" ht="50.25" customHeight="1">
      <c r="A6" s="37">
        <v>37979</v>
      </c>
      <c r="B6" s="37">
        <v>43463</v>
      </c>
      <c r="C6" s="41" t="s">
        <v>73</v>
      </c>
      <c r="D6" s="40" t="s">
        <v>1</v>
      </c>
      <c r="E6" s="40" t="s">
        <v>85</v>
      </c>
      <c r="F6" s="40" t="s">
        <v>9</v>
      </c>
      <c r="G6" s="39">
        <v>700000</v>
      </c>
      <c r="H6" s="39">
        <v>64288.14</v>
      </c>
      <c r="I6" s="39">
        <f t="shared" ref="I6:I24" si="0">G6+H6</f>
        <v>764288.14</v>
      </c>
      <c r="J6" s="39">
        <v>700000</v>
      </c>
      <c r="K6" s="39">
        <v>621677.54</v>
      </c>
      <c r="L6" s="39">
        <f t="shared" ref="L6:L34" si="1">G6-K6</f>
        <v>78322.459999999963</v>
      </c>
      <c r="AG6" s="44"/>
    </row>
    <row r="7" spans="1:33" s="3" customFormat="1" ht="36" customHeight="1">
      <c r="A7" s="37">
        <v>38351</v>
      </c>
      <c r="B7" s="37">
        <v>43312</v>
      </c>
      <c r="C7" s="41" t="s">
        <v>41</v>
      </c>
      <c r="D7" s="40" t="s">
        <v>3</v>
      </c>
      <c r="E7" s="40" t="s">
        <v>85</v>
      </c>
      <c r="F7" s="40" t="s">
        <v>9</v>
      </c>
      <c r="G7" s="39">
        <v>12107588.470000001</v>
      </c>
      <c r="H7" s="52">
        <v>5440497.1299999999</v>
      </c>
      <c r="I7" s="39">
        <f t="shared" si="0"/>
        <v>17548085.600000001</v>
      </c>
      <c r="J7" s="52">
        <v>7320555.4900000002</v>
      </c>
      <c r="K7" s="52">
        <v>4292519.43</v>
      </c>
      <c r="L7" s="39">
        <f t="shared" si="1"/>
        <v>7815069.040000001</v>
      </c>
    </row>
    <row r="8" spans="1:33" s="27" customFormat="1" ht="35.25" customHeight="1">
      <c r="A8" s="48">
        <v>39444</v>
      </c>
      <c r="B8" s="48">
        <v>43312</v>
      </c>
      <c r="C8" s="49" t="s">
        <v>5</v>
      </c>
      <c r="D8" s="50" t="s">
        <v>1</v>
      </c>
      <c r="E8" s="50" t="s">
        <v>85</v>
      </c>
      <c r="F8" s="50" t="s">
        <v>92</v>
      </c>
      <c r="G8" s="51">
        <v>30242794.73</v>
      </c>
      <c r="H8" s="51">
        <v>2991045.64</v>
      </c>
      <c r="I8" s="51">
        <f t="shared" si="0"/>
        <v>33233840.370000001</v>
      </c>
      <c r="J8" s="51">
        <v>9795287.0899999999</v>
      </c>
      <c r="K8" s="51">
        <v>8322089.0899999999</v>
      </c>
      <c r="L8" s="51">
        <f t="shared" si="1"/>
        <v>21920705.640000001</v>
      </c>
    </row>
    <row r="9" spans="1:33" s="27" customFormat="1" ht="38.25" customHeight="1">
      <c r="A9" s="37">
        <v>39412</v>
      </c>
      <c r="B9" s="37">
        <v>43281</v>
      </c>
      <c r="C9" s="41" t="s">
        <v>109</v>
      </c>
      <c r="D9" s="40" t="s">
        <v>1</v>
      </c>
      <c r="E9" s="40" t="s">
        <v>88</v>
      </c>
      <c r="F9" s="40" t="s">
        <v>9</v>
      </c>
      <c r="G9" s="39">
        <v>487500</v>
      </c>
      <c r="H9" s="39">
        <v>29250</v>
      </c>
      <c r="I9" s="39">
        <f t="shared" si="0"/>
        <v>516750</v>
      </c>
      <c r="J9" s="39">
        <v>487500</v>
      </c>
      <c r="K9" s="39">
        <v>121341.89</v>
      </c>
      <c r="L9" s="39">
        <f t="shared" si="1"/>
        <v>366158.11</v>
      </c>
    </row>
    <row r="10" spans="1:33" s="3" customFormat="1" ht="39" customHeight="1">
      <c r="A10" s="48">
        <v>39444</v>
      </c>
      <c r="B10" s="48">
        <v>43281</v>
      </c>
      <c r="C10" s="49" t="s">
        <v>12</v>
      </c>
      <c r="D10" s="50" t="s">
        <v>13</v>
      </c>
      <c r="E10" s="50" t="s">
        <v>88</v>
      </c>
      <c r="F10" s="50" t="s">
        <v>9</v>
      </c>
      <c r="G10" s="51">
        <v>833625</v>
      </c>
      <c r="H10" s="51">
        <v>44088</v>
      </c>
      <c r="I10" s="51">
        <f t="shared" si="0"/>
        <v>877713</v>
      </c>
      <c r="J10" s="51">
        <v>833625</v>
      </c>
      <c r="K10" s="57">
        <v>812077.36</v>
      </c>
      <c r="L10" s="51">
        <f t="shared" si="1"/>
        <v>21547.640000000014</v>
      </c>
    </row>
    <row r="11" spans="1:33" s="3" customFormat="1" ht="37.5" customHeight="1">
      <c r="A11" s="37">
        <v>39447</v>
      </c>
      <c r="B11" s="37">
        <v>43281</v>
      </c>
      <c r="C11" s="41" t="s">
        <v>14</v>
      </c>
      <c r="D11" s="40" t="s">
        <v>13</v>
      </c>
      <c r="E11" s="40" t="s">
        <v>88</v>
      </c>
      <c r="F11" s="40" t="s">
        <v>9</v>
      </c>
      <c r="G11" s="39">
        <v>975000</v>
      </c>
      <c r="H11" s="39">
        <v>48750</v>
      </c>
      <c r="I11" s="39">
        <f t="shared" si="0"/>
        <v>1023750</v>
      </c>
      <c r="J11" s="39">
        <v>1023750</v>
      </c>
      <c r="K11" s="39">
        <v>1023750</v>
      </c>
      <c r="L11" s="39">
        <v>0</v>
      </c>
    </row>
    <row r="12" spans="1:33" s="27" customFormat="1" ht="61.5" customHeight="1">
      <c r="A12" s="48">
        <v>40844</v>
      </c>
      <c r="B12" s="58">
        <v>42766</v>
      </c>
      <c r="C12" s="49" t="s">
        <v>25</v>
      </c>
      <c r="D12" s="50" t="s">
        <v>26</v>
      </c>
      <c r="E12" s="50" t="s">
        <v>85</v>
      </c>
      <c r="F12" s="50" t="s">
        <v>92</v>
      </c>
      <c r="G12" s="51">
        <v>2486247.4700000002</v>
      </c>
      <c r="H12" s="59">
        <v>0</v>
      </c>
      <c r="I12" s="51">
        <f t="shared" si="0"/>
        <v>2486247.4700000002</v>
      </c>
      <c r="J12" s="51">
        <v>909972.84</v>
      </c>
      <c r="K12" s="51">
        <v>1070357</v>
      </c>
      <c r="L12" s="51">
        <f t="shared" si="1"/>
        <v>1415890.4700000002</v>
      </c>
    </row>
    <row r="13" spans="1:33" s="27" customFormat="1" ht="38.25" customHeight="1">
      <c r="A13" s="37">
        <v>39770</v>
      </c>
      <c r="B13" s="37">
        <v>43312</v>
      </c>
      <c r="C13" s="41" t="s">
        <v>108</v>
      </c>
      <c r="D13" s="40" t="s">
        <v>1</v>
      </c>
      <c r="E13" s="40" t="s">
        <v>85</v>
      </c>
      <c r="F13" s="40" t="s">
        <v>9</v>
      </c>
      <c r="G13" s="39">
        <v>3954600</v>
      </c>
      <c r="H13" s="39">
        <v>404963.36</v>
      </c>
      <c r="I13" s="39">
        <f t="shared" si="0"/>
        <v>4359563.3600000003</v>
      </c>
      <c r="J13" s="39">
        <v>2886858</v>
      </c>
      <c r="K13" s="39">
        <v>1434969.48</v>
      </c>
      <c r="L13" s="39">
        <f t="shared" si="1"/>
        <v>2519630.52</v>
      </c>
    </row>
    <row r="14" spans="1:33" s="27" customFormat="1" ht="45.75" customHeight="1">
      <c r="A14" s="48">
        <v>39580</v>
      </c>
      <c r="B14" s="48">
        <v>43281</v>
      </c>
      <c r="C14" s="49" t="s">
        <v>17</v>
      </c>
      <c r="D14" s="50" t="s">
        <v>1</v>
      </c>
      <c r="E14" s="50" t="s">
        <v>85</v>
      </c>
      <c r="F14" s="50" t="s">
        <v>92</v>
      </c>
      <c r="G14" s="51">
        <v>725515</v>
      </c>
      <c r="H14" s="51">
        <v>36275.75</v>
      </c>
      <c r="I14" s="51">
        <f t="shared" si="0"/>
        <v>761790.75</v>
      </c>
      <c r="J14" s="51">
        <v>725515</v>
      </c>
      <c r="K14" s="51">
        <v>406293.84</v>
      </c>
      <c r="L14" s="51">
        <f t="shared" si="1"/>
        <v>319221.15999999997</v>
      </c>
    </row>
    <row r="15" spans="1:33" s="27" customFormat="1" ht="53.25" customHeight="1">
      <c r="A15" s="37">
        <v>40099</v>
      </c>
      <c r="B15" s="37">
        <v>43281</v>
      </c>
      <c r="C15" s="41" t="s">
        <v>18</v>
      </c>
      <c r="D15" s="40" t="s">
        <v>1</v>
      </c>
      <c r="E15" s="40" t="s">
        <v>85</v>
      </c>
      <c r="F15" s="40" t="s">
        <v>92</v>
      </c>
      <c r="G15" s="39">
        <v>1368913.9199999999</v>
      </c>
      <c r="H15" s="39">
        <v>101423.72</v>
      </c>
      <c r="I15" s="39">
        <f t="shared" si="0"/>
        <v>1470337.64</v>
      </c>
      <c r="J15" s="39">
        <v>1026668.61</v>
      </c>
      <c r="K15" s="39">
        <v>505355.55</v>
      </c>
      <c r="L15" s="39">
        <f t="shared" si="1"/>
        <v>863558.36999999988</v>
      </c>
    </row>
    <row r="16" spans="1:33" s="3" customFormat="1" ht="36" customHeight="1">
      <c r="A16" s="48">
        <v>40178</v>
      </c>
      <c r="B16" s="48">
        <v>43465</v>
      </c>
      <c r="C16" s="49" t="s">
        <v>19</v>
      </c>
      <c r="D16" s="50" t="s">
        <v>4</v>
      </c>
      <c r="E16" s="50" t="s">
        <v>85</v>
      </c>
      <c r="F16" s="50" t="s">
        <v>92</v>
      </c>
      <c r="G16" s="51">
        <v>4775470</v>
      </c>
      <c r="H16" s="51">
        <v>980619.18</v>
      </c>
      <c r="I16" s="51">
        <f t="shared" si="0"/>
        <v>5756089.1799999997</v>
      </c>
      <c r="J16" s="51">
        <v>1457950.99</v>
      </c>
      <c r="K16" s="51">
        <v>1205661.76</v>
      </c>
      <c r="L16" s="51">
        <f t="shared" si="1"/>
        <v>3569808.24</v>
      </c>
    </row>
    <row r="17" spans="1:12" s="3" customFormat="1" ht="42.75" customHeight="1">
      <c r="A17" s="48">
        <v>40185</v>
      </c>
      <c r="B17" s="48">
        <v>43220</v>
      </c>
      <c r="C17" s="49" t="s">
        <v>20</v>
      </c>
      <c r="D17" s="50" t="s">
        <v>70</v>
      </c>
      <c r="E17" s="50" t="s">
        <v>69</v>
      </c>
      <c r="F17" s="50" t="s">
        <v>9</v>
      </c>
      <c r="G17" s="51">
        <v>653000</v>
      </c>
      <c r="H17" s="51">
        <v>229900</v>
      </c>
      <c r="I17" s="51">
        <f t="shared" si="0"/>
        <v>882900</v>
      </c>
      <c r="J17" s="51">
        <v>314750</v>
      </c>
      <c r="K17" s="51">
        <v>314750</v>
      </c>
      <c r="L17" s="51">
        <f t="shared" si="1"/>
        <v>338250</v>
      </c>
    </row>
    <row r="18" spans="1:12" s="1" customFormat="1" ht="48.75" customHeight="1">
      <c r="A18" s="37">
        <v>40543</v>
      </c>
      <c r="B18" s="37">
        <v>43280</v>
      </c>
      <c r="C18" s="41" t="s">
        <v>40</v>
      </c>
      <c r="D18" s="40" t="s">
        <v>4</v>
      </c>
      <c r="E18" s="40" t="s">
        <v>85</v>
      </c>
      <c r="F18" s="40" t="s">
        <v>92</v>
      </c>
      <c r="G18" s="39">
        <v>78420</v>
      </c>
      <c r="H18" s="39">
        <v>71580</v>
      </c>
      <c r="I18" s="39">
        <f t="shared" si="0"/>
        <v>150000</v>
      </c>
      <c r="J18" s="39">
        <v>58815</v>
      </c>
      <c r="K18" s="39">
        <v>28000</v>
      </c>
      <c r="L18" s="39">
        <f t="shared" si="1"/>
        <v>50420</v>
      </c>
    </row>
    <row r="19" spans="1:12" s="3" customFormat="1" ht="54.75" customHeight="1">
      <c r="A19" s="37">
        <v>40543</v>
      </c>
      <c r="B19" s="37">
        <v>42916</v>
      </c>
      <c r="C19" s="41" t="s">
        <v>74</v>
      </c>
      <c r="D19" s="40" t="s">
        <v>23</v>
      </c>
      <c r="E19" s="41" t="s">
        <v>89</v>
      </c>
      <c r="F19" s="40" t="s">
        <v>58</v>
      </c>
      <c r="G19" s="39">
        <v>200000</v>
      </c>
      <c r="H19" s="39">
        <v>5000</v>
      </c>
      <c r="I19" s="39">
        <f t="shared" si="0"/>
        <v>205000</v>
      </c>
      <c r="J19" s="39">
        <v>200000</v>
      </c>
      <c r="K19" s="39">
        <v>0</v>
      </c>
      <c r="L19" s="39">
        <f t="shared" si="1"/>
        <v>200000</v>
      </c>
    </row>
    <row r="20" spans="1:12" s="3" customFormat="1" ht="52.5" customHeight="1">
      <c r="A20" s="48">
        <v>40099</v>
      </c>
      <c r="B20" s="48">
        <v>42916</v>
      </c>
      <c r="C20" s="49" t="s">
        <v>110</v>
      </c>
      <c r="D20" s="50" t="s">
        <v>1</v>
      </c>
      <c r="E20" s="50" t="s">
        <v>85</v>
      </c>
      <c r="F20" s="50" t="s">
        <v>92</v>
      </c>
      <c r="G20" s="51">
        <v>2402319.67</v>
      </c>
      <c r="H20" s="60">
        <v>161299.89000000001</v>
      </c>
      <c r="I20" s="51">
        <f t="shared" si="0"/>
        <v>2563619.56</v>
      </c>
      <c r="J20" s="60">
        <v>1402954.69</v>
      </c>
      <c r="K20" s="60">
        <v>1402954.69</v>
      </c>
      <c r="L20" s="51">
        <f t="shared" si="1"/>
        <v>999364.98</v>
      </c>
    </row>
    <row r="21" spans="1:12" s="3" customFormat="1" ht="65.25" customHeight="1">
      <c r="A21" s="37">
        <v>40844</v>
      </c>
      <c r="B21" s="43">
        <v>43280</v>
      </c>
      <c r="C21" s="41" t="s">
        <v>44</v>
      </c>
      <c r="D21" s="40" t="s">
        <v>26</v>
      </c>
      <c r="E21" s="40" t="s">
        <v>85</v>
      </c>
      <c r="F21" s="40" t="s">
        <v>92</v>
      </c>
      <c r="G21" s="39">
        <v>9793763.3100000005</v>
      </c>
      <c r="H21" s="39">
        <v>0</v>
      </c>
      <c r="I21" s="39">
        <f t="shared" si="0"/>
        <v>9793763.3100000005</v>
      </c>
      <c r="J21" s="53">
        <v>5398718.0999999996</v>
      </c>
      <c r="K21" s="53">
        <v>4418946.0054719998</v>
      </c>
      <c r="L21" s="39">
        <f t="shared" si="1"/>
        <v>5374817.3045280008</v>
      </c>
    </row>
    <row r="22" spans="1:12" s="27" customFormat="1" ht="63" customHeight="1">
      <c r="A22" s="48">
        <v>41044</v>
      </c>
      <c r="B22" s="58">
        <v>43098</v>
      </c>
      <c r="C22" s="49" t="s">
        <v>47</v>
      </c>
      <c r="D22" s="50" t="s">
        <v>1</v>
      </c>
      <c r="E22" s="50" t="s">
        <v>85</v>
      </c>
      <c r="F22" s="50" t="s">
        <v>71</v>
      </c>
      <c r="G22" s="51">
        <v>34202468.060000002</v>
      </c>
      <c r="H22" s="51">
        <v>1800129.9</v>
      </c>
      <c r="I22" s="51">
        <f t="shared" si="0"/>
        <v>36002597.960000001</v>
      </c>
      <c r="J22" s="59">
        <v>27286959</v>
      </c>
      <c r="K22" s="59">
        <v>27286959</v>
      </c>
      <c r="L22" s="51">
        <f t="shared" si="1"/>
        <v>6915509.0600000024</v>
      </c>
    </row>
    <row r="23" spans="1:12" s="3" customFormat="1" ht="107.25" customHeight="1">
      <c r="A23" s="37">
        <v>40847</v>
      </c>
      <c r="B23" s="37">
        <v>43404</v>
      </c>
      <c r="C23" s="41" t="s">
        <v>57</v>
      </c>
      <c r="D23" s="40" t="s">
        <v>4</v>
      </c>
      <c r="E23" s="40" t="s">
        <v>85</v>
      </c>
      <c r="F23" s="40" t="s">
        <v>92</v>
      </c>
      <c r="G23" s="39">
        <v>30021320.829999998</v>
      </c>
      <c r="H23" s="39">
        <v>255159.59</v>
      </c>
      <c r="I23" s="39">
        <f t="shared" si="0"/>
        <v>30276480.419999998</v>
      </c>
      <c r="J23" s="39">
        <v>2743948.72</v>
      </c>
      <c r="K23" s="39">
        <v>452149.81</v>
      </c>
      <c r="L23" s="39">
        <f t="shared" si="1"/>
        <v>29569171.02</v>
      </c>
    </row>
    <row r="24" spans="1:12" s="3" customFormat="1" ht="52.5" customHeight="1">
      <c r="A24" s="48">
        <v>40844</v>
      </c>
      <c r="B24" s="48">
        <v>43404</v>
      </c>
      <c r="C24" s="49" t="s">
        <v>34</v>
      </c>
      <c r="D24" s="50" t="s">
        <v>26</v>
      </c>
      <c r="E24" s="50" t="s">
        <v>85</v>
      </c>
      <c r="F24" s="50" t="s">
        <v>92</v>
      </c>
      <c r="G24" s="51">
        <v>2187002</v>
      </c>
      <c r="H24" s="60">
        <v>0</v>
      </c>
      <c r="I24" s="51">
        <f t="shared" si="0"/>
        <v>2187002</v>
      </c>
      <c r="J24" s="60">
        <v>1087491.1200000001</v>
      </c>
      <c r="K24" s="60">
        <v>2187002</v>
      </c>
      <c r="L24" s="51">
        <f t="shared" si="1"/>
        <v>0</v>
      </c>
    </row>
    <row r="25" spans="1:12" s="27" customFormat="1" ht="41.25" customHeight="1">
      <c r="A25" s="37">
        <v>40967</v>
      </c>
      <c r="B25" s="37">
        <v>43343</v>
      </c>
      <c r="C25" s="41" t="s">
        <v>46</v>
      </c>
      <c r="D25" s="40" t="s">
        <v>1</v>
      </c>
      <c r="E25" s="40" t="s">
        <v>87</v>
      </c>
      <c r="F25" s="40" t="s">
        <v>92</v>
      </c>
      <c r="G25" s="39">
        <v>3500000</v>
      </c>
      <c r="H25" s="39">
        <v>1377429.28</v>
      </c>
      <c r="I25" s="39">
        <f t="shared" ref="I25:I42" si="2">G25+H25</f>
        <v>4877429.28</v>
      </c>
      <c r="J25" s="39">
        <v>1919227</v>
      </c>
      <c r="K25" s="39">
        <v>2408546</v>
      </c>
      <c r="L25" s="39">
        <f t="shared" si="1"/>
        <v>1091454</v>
      </c>
    </row>
    <row r="26" spans="1:12" s="3" customFormat="1" ht="41.25" customHeight="1">
      <c r="A26" s="48">
        <v>41346</v>
      </c>
      <c r="B26" s="48">
        <v>42794</v>
      </c>
      <c r="C26" s="49" t="s">
        <v>30</v>
      </c>
      <c r="D26" s="50" t="s">
        <v>29</v>
      </c>
      <c r="E26" s="50" t="s">
        <v>84</v>
      </c>
      <c r="F26" s="50" t="s">
        <v>68</v>
      </c>
      <c r="G26" s="51">
        <v>487500</v>
      </c>
      <c r="H26" s="51">
        <v>42391.3</v>
      </c>
      <c r="I26" s="51">
        <f t="shared" si="2"/>
        <v>529891.30000000005</v>
      </c>
      <c r="J26" s="51">
        <v>390000</v>
      </c>
      <c r="K26" s="51">
        <v>350567.35232000001</v>
      </c>
      <c r="L26" s="51">
        <f t="shared" si="1"/>
        <v>136932.64767999999</v>
      </c>
    </row>
    <row r="27" spans="1:12" s="35" customFormat="1" ht="92.25" customHeight="1">
      <c r="A27" s="33">
        <v>41270</v>
      </c>
      <c r="B27" s="46">
        <v>43312</v>
      </c>
      <c r="C27" s="55" t="s">
        <v>76</v>
      </c>
      <c r="D27" s="41" t="s">
        <v>31</v>
      </c>
      <c r="E27" s="41" t="s">
        <v>83</v>
      </c>
      <c r="F27" s="41" t="s">
        <v>9</v>
      </c>
      <c r="G27" s="42">
        <v>2254080</v>
      </c>
      <c r="H27" s="42">
        <v>93920</v>
      </c>
      <c r="I27" s="39">
        <f t="shared" si="2"/>
        <v>2348000</v>
      </c>
      <c r="J27" s="42">
        <v>2254000</v>
      </c>
      <c r="K27" s="42">
        <v>977472.4</v>
      </c>
      <c r="L27" s="39">
        <f t="shared" si="1"/>
        <v>1276607.6000000001</v>
      </c>
    </row>
    <row r="28" spans="1:12" s="1" customFormat="1" ht="60" customHeight="1">
      <c r="A28" s="48">
        <v>41270</v>
      </c>
      <c r="B28" s="48">
        <v>43343</v>
      </c>
      <c r="C28" s="49" t="s">
        <v>82</v>
      </c>
      <c r="D28" s="50" t="s">
        <v>31</v>
      </c>
      <c r="E28" s="50" t="s">
        <v>83</v>
      </c>
      <c r="F28" s="50" t="s">
        <v>9</v>
      </c>
      <c r="G28" s="51">
        <v>250000</v>
      </c>
      <c r="H28" s="51">
        <v>10416.67</v>
      </c>
      <c r="I28" s="51">
        <f t="shared" si="2"/>
        <v>260416.67</v>
      </c>
      <c r="J28" s="51">
        <v>250000</v>
      </c>
      <c r="K28" s="51">
        <v>0</v>
      </c>
      <c r="L28" s="51">
        <f t="shared" si="1"/>
        <v>250000</v>
      </c>
    </row>
    <row r="29" spans="1:12" s="3" customFormat="1" ht="66.75" customHeight="1">
      <c r="A29" s="33">
        <v>41270</v>
      </c>
      <c r="B29" s="46">
        <v>43343</v>
      </c>
      <c r="C29" s="55" t="s">
        <v>48</v>
      </c>
      <c r="D29" s="41" t="s">
        <v>22</v>
      </c>
      <c r="E29" s="41" t="s">
        <v>89</v>
      </c>
      <c r="F29" s="41" t="s">
        <v>9</v>
      </c>
      <c r="G29" s="42">
        <v>400000</v>
      </c>
      <c r="H29" s="42">
        <v>120000</v>
      </c>
      <c r="I29" s="39">
        <f t="shared" si="2"/>
        <v>520000</v>
      </c>
      <c r="J29" s="42">
        <v>400000</v>
      </c>
      <c r="K29" s="42">
        <v>0</v>
      </c>
      <c r="L29" s="39">
        <f t="shared" si="1"/>
        <v>400000</v>
      </c>
    </row>
    <row r="30" spans="1:12" s="3" customFormat="1" ht="174.75" customHeight="1">
      <c r="A30" s="48">
        <v>41270</v>
      </c>
      <c r="B30" s="48">
        <v>43312</v>
      </c>
      <c r="C30" s="49" t="s">
        <v>75</v>
      </c>
      <c r="D30" s="50" t="s">
        <v>31</v>
      </c>
      <c r="E30" s="50" t="s">
        <v>83</v>
      </c>
      <c r="F30" s="50" t="s">
        <v>9</v>
      </c>
      <c r="G30" s="51">
        <v>1883731.2</v>
      </c>
      <c r="H30" s="51">
        <v>78488.800000000003</v>
      </c>
      <c r="I30" s="51">
        <f t="shared" si="2"/>
        <v>1962220</v>
      </c>
      <c r="J30" s="51">
        <v>565119.36</v>
      </c>
      <c r="K30" s="51">
        <v>870440.79200000002</v>
      </c>
      <c r="L30" s="51">
        <f t="shared" si="1"/>
        <v>1013290.4079999999</v>
      </c>
    </row>
    <row r="31" spans="1:12" s="3" customFormat="1" ht="75" customHeight="1">
      <c r="A31" s="33">
        <v>39591</v>
      </c>
      <c r="B31" s="46" t="s">
        <v>93</v>
      </c>
      <c r="C31" s="55" t="s">
        <v>52</v>
      </c>
      <c r="D31" s="41" t="s">
        <v>2</v>
      </c>
      <c r="E31" s="41" t="s">
        <v>69</v>
      </c>
      <c r="F31" s="41" t="s">
        <v>9</v>
      </c>
      <c r="G31" s="42">
        <v>683988.3</v>
      </c>
      <c r="H31" s="42">
        <v>103990.67</v>
      </c>
      <c r="I31" s="39">
        <f t="shared" si="2"/>
        <v>787978.97000000009</v>
      </c>
      <c r="J31" s="42">
        <v>683988.3</v>
      </c>
      <c r="K31" s="42">
        <v>590984.22750000004</v>
      </c>
      <c r="L31" s="39">
        <f t="shared" si="1"/>
        <v>93004.072500000009</v>
      </c>
    </row>
    <row r="32" spans="1:12" s="1" customFormat="1" ht="57.75" customHeight="1">
      <c r="A32" s="48">
        <v>41085</v>
      </c>
      <c r="B32" s="48">
        <v>43354</v>
      </c>
      <c r="C32" s="49" t="s">
        <v>53</v>
      </c>
      <c r="D32" s="50" t="s">
        <v>2</v>
      </c>
      <c r="E32" s="50" t="s">
        <v>87</v>
      </c>
      <c r="F32" s="50" t="s">
        <v>9</v>
      </c>
      <c r="G32" s="51">
        <v>942727.54</v>
      </c>
      <c r="H32" s="51">
        <v>129684.79</v>
      </c>
      <c r="I32" s="51">
        <f t="shared" si="2"/>
        <v>1072412.33</v>
      </c>
      <c r="J32" s="51">
        <v>750085.18</v>
      </c>
      <c r="K32" s="51">
        <v>857929.86400000006</v>
      </c>
      <c r="L32" s="51">
        <f t="shared" si="1"/>
        <v>84797.675999999978</v>
      </c>
    </row>
    <row r="33" spans="1:17" s="1" customFormat="1" ht="65.25" customHeight="1">
      <c r="A33" s="48">
        <v>41087</v>
      </c>
      <c r="B33" s="48">
        <v>43238</v>
      </c>
      <c r="C33" s="49" t="s">
        <v>54</v>
      </c>
      <c r="D33" s="50" t="s">
        <v>2</v>
      </c>
      <c r="E33" s="50" t="s">
        <v>87</v>
      </c>
      <c r="F33" s="50" t="s">
        <v>9</v>
      </c>
      <c r="G33" s="51">
        <v>1342476.37</v>
      </c>
      <c r="H33" s="51">
        <v>262167.53000000003</v>
      </c>
      <c r="I33" s="51">
        <f t="shared" si="2"/>
        <v>1604643.9000000001</v>
      </c>
      <c r="J33" s="51">
        <v>603828.87</v>
      </c>
      <c r="K33" s="51">
        <v>481393</v>
      </c>
      <c r="L33" s="51">
        <f t="shared" si="1"/>
        <v>861083.37000000011</v>
      </c>
    </row>
    <row r="34" spans="1:17" s="1" customFormat="1" ht="52.5" customHeight="1">
      <c r="A34" s="48">
        <v>41635</v>
      </c>
      <c r="B34" s="48">
        <v>43343</v>
      </c>
      <c r="C34" s="49" t="s">
        <v>107</v>
      </c>
      <c r="D34" s="50" t="s">
        <v>31</v>
      </c>
      <c r="E34" s="50" t="s">
        <v>83</v>
      </c>
      <c r="F34" s="50" t="s">
        <v>58</v>
      </c>
      <c r="G34" s="51">
        <v>24000000</v>
      </c>
      <c r="H34" s="51">
        <v>1000000</v>
      </c>
      <c r="I34" s="51">
        <f t="shared" si="2"/>
        <v>25000000</v>
      </c>
      <c r="J34" s="51">
        <v>3144000</v>
      </c>
      <c r="K34" s="51">
        <v>3275000</v>
      </c>
      <c r="L34" s="51">
        <f t="shared" si="1"/>
        <v>20725000</v>
      </c>
    </row>
    <row r="35" spans="1:17" s="1" customFormat="1" ht="46.5" customHeight="1">
      <c r="A35" s="33">
        <v>41634</v>
      </c>
      <c r="B35" s="46">
        <v>43250</v>
      </c>
      <c r="C35" s="55" t="s">
        <v>61</v>
      </c>
      <c r="D35" s="41" t="s">
        <v>16</v>
      </c>
      <c r="E35" s="41" t="s">
        <v>86</v>
      </c>
      <c r="F35" s="41" t="s">
        <v>106</v>
      </c>
      <c r="G35" s="42">
        <v>183300</v>
      </c>
      <c r="H35" s="42">
        <v>8750.5</v>
      </c>
      <c r="I35" s="39">
        <f t="shared" si="2"/>
        <v>192050.5</v>
      </c>
      <c r="J35" s="42">
        <v>0</v>
      </c>
      <c r="K35" s="42">
        <v>0</v>
      </c>
      <c r="L35" s="39">
        <f>G35+H35</f>
        <v>192050.5</v>
      </c>
    </row>
    <row r="36" spans="1:17" s="1" customFormat="1" ht="55.5" customHeight="1">
      <c r="A36" s="48">
        <v>41634</v>
      </c>
      <c r="B36" s="48">
        <v>43343</v>
      </c>
      <c r="C36" s="49" t="s">
        <v>62</v>
      </c>
      <c r="D36" s="50" t="s">
        <v>16</v>
      </c>
      <c r="E36" s="50" t="s">
        <v>86</v>
      </c>
      <c r="F36" s="50" t="s">
        <v>106</v>
      </c>
      <c r="G36" s="51">
        <v>249843.75</v>
      </c>
      <c r="H36" s="51">
        <v>6000</v>
      </c>
      <c r="I36" s="51">
        <f t="shared" si="2"/>
        <v>255843.75</v>
      </c>
      <c r="J36" s="51">
        <v>124921.88</v>
      </c>
      <c r="K36" s="51">
        <v>179090.625</v>
      </c>
      <c r="L36" s="51">
        <f t="shared" ref="L36:L40" si="3">G36-K36</f>
        <v>70753.125</v>
      </c>
    </row>
    <row r="37" spans="1:17" s="1" customFormat="1" ht="42.75" customHeight="1">
      <c r="A37" s="37">
        <v>41634</v>
      </c>
      <c r="B37" s="37">
        <v>43343</v>
      </c>
      <c r="C37" s="41" t="s">
        <v>63</v>
      </c>
      <c r="D37" s="40" t="s">
        <v>16</v>
      </c>
      <c r="E37" s="40" t="s">
        <v>86</v>
      </c>
      <c r="F37" s="40" t="s">
        <v>106</v>
      </c>
      <c r="G37" s="39">
        <v>299812.5</v>
      </c>
      <c r="H37" s="39">
        <v>7000</v>
      </c>
      <c r="I37" s="39">
        <f t="shared" si="2"/>
        <v>306812.5</v>
      </c>
      <c r="J37" s="39">
        <v>149906.35</v>
      </c>
      <c r="K37" s="39">
        <v>214768.75</v>
      </c>
      <c r="L37" s="39">
        <f t="shared" si="3"/>
        <v>85043.75</v>
      </c>
    </row>
    <row r="38" spans="1:17" s="1" customFormat="1" ht="50.25" customHeight="1">
      <c r="A38" s="56">
        <v>41634</v>
      </c>
      <c r="B38" s="61">
        <v>43343</v>
      </c>
      <c r="C38" s="62" t="s">
        <v>64</v>
      </c>
      <c r="D38" s="49" t="s">
        <v>16</v>
      </c>
      <c r="E38" s="49" t="s">
        <v>86</v>
      </c>
      <c r="F38" s="49" t="s">
        <v>106</v>
      </c>
      <c r="G38" s="57">
        <v>429731.25</v>
      </c>
      <c r="H38" s="57">
        <v>8800</v>
      </c>
      <c r="I38" s="51">
        <f t="shared" si="2"/>
        <v>438531.25</v>
      </c>
      <c r="J38" s="57">
        <v>214865.63</v>
      </c>
      <c r="K38" s="57">
        <v>16927.306250000001</v>
      </c>
      <c r="L38" s="51">
        <f t="shared" si="3"/>
        <v>412803.94374999998</v>
      </c>
    </row>
    <row r="39" spans="1:17" s="1" customFormat="1" ht="57">
      <c r="A39" s="37">
        <v>41634</v>
      </c>
      <c r="B39" s="37">
        <v>43524</v>
      </c>
      <c r="C39" s="41" t="s">
        <v>65</v>
      </c>
      <c r="D39" s="40" t="s">
        <v>4</v>
      </c>
      <c r="E39" s="40" t="s">
        <v>85</v>
      </c>
      <c r="F39" s="40" t="s">
        <v>9</v>
      </c>
      <c r="G39" s="39">
        <v>434907</v>
      </c>
      <c r="H39" s="39">
        <v>18909</v>
      </c>
      <c r="I39" s="39">
        <f t="shared" si="2"/>
        <v>453816</v>
      </c>
      <c r="J39" s="39">
        <v>0</v>
      </c>
      <c r="K39" s="39">
        <v>0</v>
      </c>
      <c r="L39" s="39">
        <f t="shared" si="3"/>
        <v>434907</v>
      </c>
    </row>
    <row r="40" spans="1:17" s="1" customFormat="1" ht="40.5" customHeight="1">
      <c r="A40" s="56">
        <v>41624</v>
      </c>
      <c r="B40" s="61">
        <v>43280</v>
      </c>
      <c r="C40" s="62" t="s">
        <v>66</v>
      </c>
      <c r="D40" s="49" t="s">
        <v>13</v>
      </c>
      <c r="E40" s="49" t="s">
        <v>88</v>
      </c>
      <c r="F40" s="49" t="s">
        <v>92</v>
      </c>
      <c r="G40" s="57">
        <v>1500000</v>
      </c>
      <c r="H40" s="57">
        <v>0</v>
      </c>
      <c r="I40" s="51">
        <f t="shared" si="2"/>
        <v>1500000</v>
      </c>
      <c r="J40" s="57">
        <v>348850.03</v>
      </c>
      <c r="K40" s="57">
        <v>386400</v>
      </c>
      <c r="L40" s="51">
        <f t="shared" si="3"/>
        <v>1113600</v>
      </c>
    </row>
    <row r="41" spans="1:17" s="1" customFormat="1" ht="111.75" customHeight="1">
      <c r="A41" s="56">
        <v>41729</v>
      </c>
      <c r="B41" s="61"/>
      <c r="C41" s="62" t="s">
        <v>67</v>
      </c>
      <c r="D41" s="49" t="s">
        <v>1</v>
      </c>
      <c r="E41" s="49" t="s">
        <v>85</v>
      </c>
      <c r="F41" s="49" t="s">
        <v>60</v>
      </c>
      <c r="G41" s="57">
        <v>84184228.680000007</v>
      </c>
      <c r="H41" s="57">
        <v>4430748.88</v>
      </c>
      <c r="I41" s="51">
        <f t="shared" si="2"/>
        <v>88614977.560000002</v>
      </c>
      <c r="J41" s="57">
        <v>81068713.469999999</v>
      </c>
      <c r="K41" s="57">
        <v>81068713.469999999</v>
      </c>
      <c r="L41" s="51">
        <f>I41-K41</f>
        <v>7546264.0900000036</v>
      </c>
      <c r="Q41" s="47"/>
    </row>
    <row r="42" spans="1:17" s="1" customFormat="1" ht="55.5" customHeight="1">
      <c r="A42" s="48">
        <v>42088</v>
      </c>
      <c r="B42" s="48">
        <v>43398</v>
      </c>
      <c r="C42" s="49" t="s">
        <v>72</v>
      </c>
      <c r="D42" s="50" t="s">
        <v>32</v>
      </c>
      <c r="E42" s="50" t="s">
        <v>87</v>
      </c>
      <c r="F42" s="50" t="s">
        <v>9</v>
      </c>
      <c r="G42" s="51">
        <v>2000000</v>
      </c>
      <c r="H42" s="51">
        <v>200000</v>
      </c>
      <c r="I42" s="51">
        <f t="shared" si="2"/>
        <v>2200000</v>
      </c>
      <c r="J42" s="51">
        <v>2000000</v>
      </c>
      <c r="K42" s="51">
        <v>1734000</v>
      </c>
      <c r="L42" s="51">
        <f>G42-K42</f>
        <v>266000</v>
      </c>
    </row>
    <row r="43" spans="1:17" ht="63" customHeight="1">
      <c r="A43" s="37">
        <v>42331</v>
      </c>
      <c r="B43" s="37">
        <v>45275</v>
      </c>
      <c r="C43" s="41" t="s">
        <v>94</v>
      </c>
      <c r="D43" s="40" t="s">
        <v>99</v>
      </c>
      <c r="E43" s="40" t="s">
        <v>59</v>
      </c>
      <c r="F43" s="40" t="s">
        <v>60</v>
      </c>
      <c r="G43" s="39">
        <v>31026800</v>
      </c>
      <c r="H43" s="39">
        <v>13297200</v>
      </c>
      <c r="I43" s="39">
        <v>44324000</v>
      </c>
      <c r="J43" s="39">
        <v>18741347</v>
      </c>
      <c r="K43" s="39">
        <v>18741347</v>
      </c>
      <c r="L43" s="39">
        <f>I43-J43</f>
        <v>25582653</v>
      </c>
    </row>
    <row r="44" spans="1:17" ht="64.5" customHeight="1">
      <c r="A44" s="56">
        <v>42353</v>
      </c>
      <c r="B44" s="61">
        <v>43478</v>
      </c>
      <c r="C44" s="62" t="s">
        <v>95</v>
      </c>
      <c r="D44" s="49" t="s">
        <v>100</v>
      </c>
      <c r="E44" s="49" t="s">
        <v>102</v>
      </c>
      <c r="F44" s="49" t="s">
        <v>9</v>
      </c>
      <c r="G44" s="57">
        <v>196000</v>
      </c>
      <c r="H44" s="57">
        <v>49000</v>
      </c>
      <c r="I44" s="51">
        <v>245000</v>
      </c>
      <c r="J44" s="57">
        <v>0</v>
      </c>
      <c r="K44" s="57">
        <v>0</v>
      </c>
      <c r="L44" s="51">
        <f t="shared" ref="L44:L47" si="4">I44-J44</f>
        <v>245000</v>
      </c>
    </row>
    <row r="45" spans="1:17" ht="48.75" customHeight="1">
      <c r="A45" s="37">
        <v>42368</v>
      </c>
      <c r="B45" s="37">
        <v>43280</v>
      </c>
      <c r="C45" s="41" t="s">
        <v>96</v>
      </c>
      <c r="D45" s="40" t="s">
        <v>29</v>
      </c>
      <c r="E45" s="40" t="s">
        <v>103</v>
      </c>
      <c r="F45" s="40" t="s">
        <v>9</v>
      </c>
      <c r="G45" s="39">
        <v>877500</v>
      </c>
      <c r="H45" s="39">
        <v>8900</v>
      </c>
      <c r="I45" s="39">
        <v>886400</v>
      </c>
      <c r="J45" s="39">
        <v>0</v>
      </c>
      <c r="K45" s="39">
        <v>0</v>
      </c>
      <c r="L45" s="39">
        <f t="shared" si="4"/>
        <v>886400</v>
      </c>
    </row>
    <row r="46" spans="1:17" ht="64.5" customHeight="1">
      <c r="A46" s="56">
        <v>42342</v>
      </c>
      <c r="B46" s="61">
        <v>43250</v>
      </c>
      <c r="C46" s="62" t="s">
        <v>97</v>
      </c>
      <c r="D46" s="49" t="s">
        <v>101</v>
      </c>
      <c r="E46" s="49" t="s">
        <v>104</v>
      </c>
      <c r="F46" s="49" t="s">
        <v>9</v>
      </c>
      <c r="G46" s="57">
        <v>243750</v>
      </c>
      <c r="H46" s="57">
        <v>6250</v>
      </c>
      <c r="I46" s="51">
        <v>250000</v>
      </c>
      <c r="J46" s="57">
        <v>0</v>
      </c>
      <c r="K46" s="57">
        <v>0</v>
      </c>
      <c r="L46" s="51">
        <f t="shared" si="4"/>
        <v>250000</v>
      </c>
    </row>
    <row r="47" spans="1:17" ht="60" customHeight="1">
      <c r="A47" s="56">
        <v>42366</v>
      </c>
      <c r="B47" s="61">
        <v>43280</v>
      </c>
      <c r="C47" s="62" t="s">
        <v>98</v>
      </c>
      <c r="D47" s="49" t="s">
        <v>16</v>
      </c>
      <c r="E47" s="49" t="s">
        <v>105</v>
      </c>
      <c r="F47" s="49" t="s">
        <v>9</v>
      </c>
      <c r="G47" s="57">
        <v>456537.9</v>
      </c>
      <c r="H47" s="57">
        <v>12500</v>
      </c>
      <c r="I47" s="51">
        <v>469037.9</v>
      </c>
      <c r="J47" s="57">
        <v>0</v>
      </c>
      <c r="K47" s="57">
        <v>0</v>
      </c>
      <c r="L47" s="51">
        <f t="shared" si="4"/>
        <v>469037.9</v>
      </c>
    </row>
    <row r="48" spans="1:17">
      <c r="A48" s="31"/>
      <c r="I48" s="54"/>
    </row>
    <row r="49" spans="1:6" ht="18.75">
      <c r="A49" s="65"/>
      <c r="B49" s="65"/>
      <c r="C49" s="65"/>
      <c r="E49" s="38"/>
      <c r="F49" s="38"/>
    </row>
    <row r="50" spans="1:6" ht="15.75">
      <c r="A50" s="31"/>
      <c r="E50" s="38"/>
      <c r="F50" s="38"/>
    </row>
    <row r="51" spans="1:6" ht="15.75">
      <c r="A51" s="31"/>
      <c r="E51" s="38"/>
      <c r="F51" s="38"/>
    </row>
    <row r="52" spans="1:6" ht="15.75">
      <c r="A52" s="31"/>
      <c r="E52" s="38"/>
      <c r="F52" s="38"/>
    </row>
    <row r="53" spans="1:6" ht="15.75">
      <c r="A53" s="31"/>
      <c r="E53" s="38"/>
      <c r="F53" s="38"/>
    </row>
    <row r="54" spans="1:6" ht="15.75">
      <c r="A54" s="31"/>
      <c r="E54" s="38"/>
      <c r="F54" s="38"/>
    </row>
    <row r="55" spans="1:6" ht="15.75">
      <c r="A55" s="31"/>
      <c r="E55" s="38"/>
      <c r="F55" s="38"/>
    </row>
    <row r="56" spans="1:6">
      <c r="A56" s="31"/>
      <c r="F56" s="31"/>
    </row>
    <row r="57" spans="1:6">
      <c r="A57" s="34"/>
      <c r="F57" s="31"/>
    </row>
    <row r="58" spans="1:6">
      <c r="A58" s="31"/>
      <c r="F58" s="31"/>
    </row>
    <row r="59" spans="1:6">
      <c r="A59" s="31"/>
    </row>
    <row r="60" spans="1:6">
      <c r="A60" s="31"/>
    </row>
    <row r="61" spans="1:6">
      <c r="A61" s="31"/>
    </row>
    <row r="62" spans="1:6">
      <c r="A62" s="31"/>
    </row>
    <row r="63" spans="1:6">
      <c r="A63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4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</sheetData>
  <mergeCells count="12">
    <mergeCell ref="H4:H5"/>
    <mergeCell ref="I4:I5"/>
    <mergeCell ref="J4:J5"/>
    <mergeCell ref="K4:K5"/>
    <mergeCell ref="L4:L5"/>
    <mergeCell ref="G4:G5"/>
    <mergeCell ref="A49:C49"/>
    <mergeCell ref="A4:B4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9" zoomScale="85" zoomScaleNormal="85" workbookViewId="0">
      <selection activeCell="H22" sqref="H22:M62"/>
    </sheetView>
  </sheetViews>
  <sheetFormatPr defaultRowHeight="15"/>
  <cols>
    <col min="1" max="1" width="30.7109375" customWidth="1"/>
    <col min="2" max="2" width="18.85546875" customWidth="1"/>
    <col min="3" max="3" width="9.28515625" bestFit="1" customWidth="1"/>
    <col min="4" max="4" width="2.140625" customWidth="1"/>
    <col min="5" max="5" width="18" customWidth="1"/>
    <col min="6" max="6" width="18" bestFit="1" customWidth="1"/>
    <col min="7" max="7" width="12.5703125" customWidth="1"/>
    <col min="8" max="8" width="10" bestFit="1" customWidth="1"/>
    <col min="9" max="9" width="9.140625" style="6"/>
  </cols>
  <sheetData>
    <row r="1" spans="1:9" s="18" customFormat="1" ht="29.25" customHeight="1">
      <c r="A1" s="24" t="s">
        <v>51</v>
      </c>
      <c r="B1" s="20" t="s">
        <v>6</v>
      </c>
      <c r="C1" s="20" t="s">
        <v>36</v>
      </c>
      <c r="D1" s="20" t="s">
        <v>38</v>
      </c>
      <c r="E1" s="20" t="s">
        <v>7</v>
      </c>
      <c r="F1" s="20" t="s">
        <v>35</v>
      </c>
      <c r="G1" s="21" t="s">
        <v>37</v>
      </c>
      <c r="H1" s="20" t="s">
        <v>11</v>
      </c>
      <c r="I1" s="19" t="s">
        <v>50</v>
      </c>
    </row>
    <row r="2" spans="1:9">
      <c r="A2" s="22" t="s">
        <v>2</v>
      </c>
      <c r="B2" s="23" t="e">
        <f>COUNTIFS('Base de Projetos'!$D$4:$D$31,Plan5!A2,'Base de Projetos'!#REF!,Plan5!$B$1)</f>
        <v>#REF!</v>
      </c>
      <c r="C2" s="23" t="e">
        <f>COUNTIFS('Base de Projetos'!$D$4:$D$31,Plan5!A2,'Base de Projetos'!#REF!,Plan5!$C$1)</f>
        <v>#REF!</v>
      </c>
      <c r="D2" s="23" t="e">
        <f>COUNTIFS('Base de Projetos'!$D$4:$D$31,Plan5!A2,'Base de Projetos'!#REF!,Plan5!$D$1)</f>
        <v>#REF!</v>
      </c>
      <c r="E2" s="23" t="e">
        <f>COUNTIFS('Base de Projetos'!$D$4:$D$31,Plan5!A2,'Base de Projetos'!#REF!,Plan5!$E$1)</f>
        <v>#REF!</v>
      </c>
      <c r="F2" s="23" t="e">
        <f>COUNTIFS('Base de Projetos'!$D$4:$D$31,Plan5!A2,'Base de Projetos'!#REF!,Plan5!$F$1)</f>
        <v>#REF!</v>
      </c>
      <c r="G2" s="23" t="e">
        <f>COUNTIFS('Base de Projetos'!$D$4:$D$31,Plan5!A2,'Base de Projetos'!#REF!,Plan5!$G$1)</f>
        <v>#REF!</v>
      </c>
      <c r="H2" s="23" t="e">
        <f>COUNTIFS('Base de Projetos'!$D$4:$D$31,Plan5!A2,'Base de Projetos'!#REF!,Plan5!$H$1)</f>
        <v>#REF!</v>
      </c>
      <c r="I2" s="6" t="e">
        <f t="shared" ref="I2:I21" si="0">SUM(B2:H2)</f>
        <v>#REF!</v>
      </c>
    </row>
    <row r="3" spans="1:9">
      <c r="A3" s="22" t="s">
        <v>32</v>
      </c>
      <c r="B3" s="23" t="e">
        <f>COUNTIFS('Base de Projetos'!$D$4:$D$31,Plan5!A3,'Base de Projetos'!#REF!,Plan5!$B$1)</f>
        <v>#REF!</v>
      </c>
      <c r="C3" s="23" t="e">
        <f>COUNTIFS('Base de Projetos'!$D$4:$D$31,Plan5!A3,'Base de Projetos'!#REF!,Plan5!$C$1)</f>
        <v>#REF!</v>
      </c>
      <c r="D3" s="23" t="e">
        <f>COUNTIFS('Base de Projetos'!$D$4:$D$31,Plan5!A3,'Base de Projetos'!#REF!,Plan5!$D$1)</f>
        <v>#REF!</v>
      </c>
      <c r="E3" s="23" t="e">
        <f>COUNTIFS('Base de Projetos'!$D$4:$D$31,Plan5!A3,'Base de Projetos'!#REF!,Plan5!$E$1)</f>
        <v>#REF!</v>
      </c>
      <c r="F3" s="23" t="e">
        <f>COUNTIFS('Base de Projetos'!$D$4:$D$31,Plan5!A3,'Base de Projetos'!#REF!,Plan5!$F$1)</f>
        <v>#REF!</v>
      </c>
      <c r="G3" s="23" t="e">
        <f>COUNTIFS('Base de Projetos'!$D$4:$D$31,Plan5!A3,'Base de Projetos'!#REF!,Plan5!$G$1)</f>
        <v>#REF!</v>
      </c>
      <c r="H3" s="23" t="e">
        <f>COUNTIFS('Base de Projetos'!$D$4:$D$31,Plan5!A3,'Base de Projetos'!#REF!,Plan5!$H$1)</f>
        <v>#REF!</v>
      </c>
      <c r="I3" s="6" t="e">
        <f t="shared" si="0"/>
        <v>#REF!</v>
      </c>
    </row>
    <row r="4" spans="1:9">
      <c r="A4" s="22" t="s">
        <v>21</v>
      </c>
      <c r="B4" s="23" t="e">
        <f>COUNTIFS('Base de Projetos'!$D$4:$D$31,Plan5!A4,'Base de Projetos'!#REF!,Plan5!$B$1)</f>
        <v>#REF!</v>
      </c>
      <c r="C4" s="23" t="e">
        <f>COUNTIFS('Base de Projetos'!$D$4:$D$31,Plan5!A4,'Base de Projetos'!#REF!,Plan5!$C$1)</f>
        <v>#REF!</v>
      </c>
      <c r="D4" s="23" t="e">
        <f>COUNTIFS('Base de Projetos'!$D$4:$D$31,Plan5!A4,'Base de Projetos'!#REF!,Plan5!$D$1)</f>
        <v>#REF!</v>
      </c>
      <c r="E4" s="23" t="e">
        <f>COUNTIFS('Base de Projetos'!$D$4:$D$31,Plan5!A4,'Base de Projetos'!#REF!,Plan5!$E$1)</f>
        <v>#REF!</v>
      </c>
      <c r="F4" s="23" t="e">
        <f>COUNTIFS('Base de Projetos'!$D$4:$D$31,Plan5!A4,'Base de Projetos'!#REF!,Plan5!$F$1)</f>
        <v>#REF!</v>
      </c>
      <c r="G4" s="23" t="e">
        <f>COUNTIFS('Base de Projetos'!$D$4:$D$31,Plan5!A4,'Base de Projetos'!#REF!,Plan5!$G$1)</f>
        <v>#REF!</v>
      </c>
      <c r="H4" s="23" t="e">
        <f>COUNTIFS('Base de Projetos'!$D$4:$D$31,Plan5!A4,'Base de Projetos'!#REF!,Plan5!$H$1)</f>
        <v>#REF!</v>
      </c>
      <c r="I4" s="6" t="e">
        <f t="shared" si="0"/>
        <v>#REF!</v>
      </c>
    </row>
    <row r="5" spans="1:9">
      <c r="A5" s="22" t="s">
        <v>29</v>
      </c>
      <c r="B5" s="23" t="e">
        <f>COUNTIFS('Base de Projetos'!$D$4:$D$31,Plan5!A5,'Base de Projetos'!#REF!,Plan5!$B$1)</f>
        <v>#REF!</v>
      </c>
      <c r="C5" s="23" t="e">
        <f>COUNTIFS('Base de Projetos'!$D$4:$D$31,Plan5!A5,'Base de Projetos'!#REF!,Plan5!$C$1)</f>
        <v>#REF!</v>
      </c>
      <c r="D5" s="23" t="e">
        <f>COUNTIFS('Base de Projetos'!$D$4:$D$31,Plan5!A5,'Base de Projetos'!#REF!,Plan5!$D$1)</f>
        <v>#REF!</v>
      </c>
      <c r="E5" s="23" t="e">
        <f>COUNTIFS('Base de Projetos'!$D$4:$D$31,Plan5!A5,'Base de Projetos'!#REF!,Plan5!$E$1)</f>
        <v>#REF!</v>
      </c>
      <c r="F5" s="23" t="e">
        <f>COUNTIFS('Base de Projetos'!$D$4:$D$31,Plan5!A5,'Base de Projetos'!#REF!,Plan5!$F$1)</f>
        <v>#REF!</v>
      </c>
      <c r="G5" s="23" t="e">
        <f>COUNTIFS('Base de Projetos'!$D$4:$D$31,Plan5!A5,'Base de Projetos'!#REF!,Plan5!$G$1)</f>
        <v>#REF!</v>
      </c>
      <c r="H5" s="23" t="e">
        <f>COUNTIFS('Base de Projetos'!$D$4:$D$31,Plan5!A5,'Base de Projetos'!#REF!,Plan5!$H$1)</f>
        <v>#REF!</v>
      </c>
      <c r="I5" s="6" t="e">
        <f t="shared" si="0"/>
        <v>#REF!</v>
      </c>
    </row>
    <row r="6" spans="1:9">
      <c r="A6" s="22" t="s">
        <v>22</v>
      </c>
      <c r="B6" s="23" t="e">
        <f>COUNTIFS('Base de Projetos'!$D$4:$D$31,Plan5!A6,'Base de Projetos'!#REF!,Plan5!$B$1)</f>
        <v>#REF!</v>
      </c>
      <c r="C6" s="23" t="e">
        <f>COUNTIFS('Base de Projetos'!$D$4:$D$31,Plan5!A6,'Base de Projetos'!#REF!,Plan5!$C$1)</f>
        <v>#REF!</v>
      </c>
      <c r="D6" s="23" t="e">
        <f>COUNTIFS('Base de Projetos'!$D$4:$D$31,Plan5!A6,'Base de Projetos'!#REF!,Plan5!$D$1)</f>
        <v>#REF!</v>
      </c>
      <c r="E6" s="23" t="e">
        <f>COUNTIFS('Base de Projetos'!$D$4:$D$31,Plan5!A6,'Base de Projetos'!#REF!,Plan5!$E$1)</f>
        <v>#REF!</v>
      </c>
      <c r="F6" s="23" t="e">
        <f>COUNTIFS('Base de Projetos'!$D$4:$D$31,Plan5!A6,'Base de Projetos'!#REF!,Plan5!$F$1)</f>
        <v>#REF!</v>
      </c>
      <c r="G6" s="23" t="e">
        <f>COUNTIFS('Base de Projetos'!$D$4:$D$31,Plan5!A6,'Base de Projetos'!#REF!,Plan5!$G$1)</f>
        <v>#REF!</v>
      </c>
      <c r="H6" s="23" t="e">
        <f>COUNTIFS('Base de Projetos'!$D$4:$D$31,Plan5!A6,'Base de Projetos'!#REF!,Plan5!$H$1)</f>
        <v>#REF!</v>
      </c>
      <c r="I6" s="6" t="e">
        <f t="shared" si="0"/>
        <v>#REF!</v>
      </c>
    </row>
    <row r="7" spans="1:9">
      <c r="A7" s="22" t="s">
        <v>23</v>
      </c>
      <c r="B7" s="23" t="e">
        <f>COUNTIFS('Base de Projetos'!$D$4:$D$31,Plan5!A7,'Base de Projetos'!#REF!,Plan5!$B$1)</f>
        <v>#REF!</v>
      </c>
      <c r="C7" s="23" t="e">
        <f>COUNTIFS('Base de Projetos'!$D$4:$D$31,Plan5!A7,'Base de Projetos'!#REF!,Plan5!$C$1)</f>
        <v>#REF!</v>
      </c>
      <c r="D7" s="23" t="e">
        <f>COUNTIFS('Base de Projetos'!$D$4:$D$31,Plan5!A7,'Base de Projetos'!#REF!,Plan5!$D$1)</f>
        <v>#REF!</v>
      </c>
      <c r="E7" s="23" t="e">
        <f>COUNTIFS('Base de Projetos'!$D$4:$D$31,Plan5!A7,'Base de Projetos'!#REF!,Plan5!$E$1)</f>
        <v>#REF!</v>
      </c>
      <c r="F7" s="23" t="e">
        <f>COUNTIFS('Base de Projetos'!$D$4:$D$31,Plan5!A7,'Base de Projetos'!#REF!,Plan5!$F$1)</f>
        <v>#REF!</v>
      </c>
      <c r="G7" s="23" t="e">
        <f>COUNTIFS('Base de Projetos'!$D$4:$D$31,Plan5!A7,'Base de Projetos'!#REF!,Plan5!$G$1)</f>
        <v>#REF!</v>
      </c>
      <c r="H7" s="23" t="e">
        <f>COUNTIFS('Base de Projetos'!$D$4:$D$31,Plan5!A7,'Base de Projetos'!#REF!,Plan5!$H$1)</f>
        <v>#REF!</v>
      </c>
      <c r="I7" s="6" t="e">
        <f t="shared" si="0"/>
        <v>#REF!</v>
      </c>
    </row>
    <row r="8" spans="1:9">
      <c r="A8" s="22" t="s">
        <v>16</v>
      </c>
      <c r="B8" s="23" t="e">
        <f>COUNTIFS('Base de Projetos'!$D$4:$D$31,Plan5!A8,'Base de Projetos'!#REF!,Plan5!$B$1)</f>
        <v>#REF!</v>
      </c>
      <c r="C8" s="23" t="e">
        <f>COUNTIFS('Base de Projetos'!$D$4:$D$31,Plan5!A8,'Base de Projetos'!#REF!,Plan5!$C$1)</f>
        <v>#REF!</v>
      </c>
      <c r="D8" s="23" t="e">
        <f>COUNTIFS('Base de Projetos'!$D$4:$D$31,Plan5!A8,'Base de Projetos'!#REF!,Plan5!$D$1)</f>
        <v>#REF!</v>
      </c>
      <c r="E8" s="23" t="e">
        <f>COUNTIFS('Base de Projetos'!$D$4:$D$31,Plan5!A8,'Base de Projetos'!#REF!,Plan5!$E$1)</f>
        <v>#REF!</v>
      </c>
      <c r="F8" s="23" t="e">
        <f>COUNTIFS('Base de Projetos'!$D$4:$D$31,Plan5!A8,'Base de Projetos'!#REF!,Plan5!$F$1)</f>
        <v>#REF!</v>
      </c>
      <c r="G8" s="23" t="e">
        <f>COUNTIFS('Base de Projetos'!$D$4:$D$31,Plan5!A8,'Base de Projetos'!#REF!,Plan5!$G$1)</f>
        <v>#REF!</v>
      </c>
      <c r="H8" s="23" t="e">
        <f>COUNTIFS('Base de Projetos'!$D$4:$D$31,Plan5!A8,'Base de Projetos'!#REF!,Plan5!$H$1)</f>
        <v>#REF!</v>
      </c>
      <c r="I8" s="6" t="e">
        <f t="shared" si="0"/>
        <v>#REF!</v>
      </c>
    </row>
    <row r="9" spans="1:9">
      <c r="A9" s="22" t="s">
        <v>15</v>
      </c>
      <c r="B9" s="23" t="e">
        <f>COUNTIFS('Base de Projetos'!$D$4:$D$31,Plan5!A9,'Base de Projetos'!#REF!,Plan5!$B$1)</f>
        <v>#REF!</v>
      </c>
      <c r="C9" s="23" t="e">
        <f>COUNTIFS('Base de Projetos'!$D$4:$D$31,Plan5!A9,'Base de Projetos'!#REF!,Plan5!$C$1)</f>
        <v>#REF!</v>
      </c>
      <c r="D9" s="23" t="e">
        <f>COUNTIFS('Base de Projetos'!$D$4:$D$31,Plan5!A9,'Base de Projetos'!#REF!,Plan5!$D$1)</f>
        <v>#REF!</v>
      </c>
      <c r="E9" s="23" t="e">
        <f>COUNTIFS('Base de Projetos'!$D$4:$D$31,Plan5!A9,'Base de Projetos'!#REF!,Plan5!$E$1)</f>
        <v>#REF!</v>
      </c>
      <c r="F9" s="23" t="e">
        <f>COUNTIFS('Base de Projetos'!$D$4:$D$31,Plan5!A9,'Base de Projetos'!#REF!,Plan5!$F$1)</f>
        <v>#REF!</v>
      </c>
      <c r="G9" s="23" t="e">
        <f>COUNTIFS('Base de Projetos'!$D$4:$D$31,Plan5!A9,'Base de Projetos'!#REF!,Plan5!$G$1)</f>
        <v>#REF!</v>
      </c>
      <c r="H9" s="23" t="e">
        <f>COUNTIFS('Base de Projetos'!$D$4:$D$31,Plan5!A9,'Base de Projetos'!#REF!,Plan5!$H$1)</f>
        <v>#REF!</v>
      </c>
      <c r="I9" s="6" t="e">
        <f t="shared" si="0"/>
        <v>#REF!</v>
      </c>
    </row>
    <row r="10" spans="1:9">
      <c r="A10" s="22" t="s">
        <v>45</v>
      </c>
      <c r="B10" s="23" t="e">
        <f>COUNTIFS('Base de Projetos'!$D$4:$D$31,Plan5!A10,'Base de Projetos'!#REF!,Plan5!$B$1)</f>
        <v>#REF!</v>
      </c>
      <c r="C10" s="23" t="e">
        <f>COUNTIFS('Base de Projetos'!$D$4:$D$31,Plan5!A10,'Base de Projetos'!#REF!,Plan5!$C$1)</f>
        <v>#REF!</v>
      </c>
      <c r="D10" s="23" t="e">
        <f>COUNTIFS('Base de Projetos'!$D$4:$D$31,Plan5!A10,'Base de Projetos'!#REF!,Plan5!$D$1)</f>
        <v>#REF!</v>
      </c>
      <c r="E10" s="23" t="e">
        <f>COUNTIFS('Base de Projetos'!$D$4:$D$31,Plan5!A10,'Base de Projetos'!#REF!,Plan5!$E$1)</f>
        <v>#REF!</v>
      </c>
      <c r="F10" s="23" t="e">
        <f>COUNTIFS('Base de Projetos'!$D$4:$D$31,Plan5!A10,'Base de Projetos'!#REF!,Plan5!$F$1)</f>
        <v>#REF!</v>
      </c>
      <c r="G10" s="23" t="e">
        <f>COUNTIFS('Base de Projetos'!$D$4:$D$31,Plan5!A10,'Base de Projetos'!#REF!,Plan5!$G$1)</f>
        <v>#REF!</v>
      </c>
      <c r="H10" s="23" t="e">
        <f>COUNTIFS('Base de Projetos'!$D$4:$D$31,Plan5!A10,'Base de Projetos'!#REF!,Plan5!$H$1)</f>
        <v>#REF!</v>
      </c>
      <c r="I10" s="6" t="e">
        <f t="shared" si="0"/>
        <v>#REF!</v>
      </c>
    </row>
    <row r="11" spans="1:9">
      <c r="A11" s="22" t="s">
        <v>28</v>
      </c>
      <c r="B11" s="23" t="e">
        <f>COUNTIFS('Base de Projetos'!$D$4:$D$31,Plan5!A11,'Base de Projetos'!#REF!,Plan5!$B$1)</f>
        <v>#REF!</v>
      </c>
      <c r="C11" s="23" t="e">
        <f>COUNTIFS('Base de Projetos'!$D$4:$D$31,Plan5!A11,'Base de Projetos'!#REF!,Plan5!$C$1)</f>
        <v>#REF!</v>
      </c>
      <c r="D11" s="23" t="e">
        <f>COUNTIFS('Base de Projetos'!$D$4:$D$31,Plan5!A11,'Base de Projetos'!#REF!,Plan5!$D$1)</f>
        <v>#REF!</v>
      </c>
      <c r="E11" s="23" t="e">
        <f>COUNTIFS('Base de Projetos'!$D$4:$D$31,Plan5!A11,'Base de Projetos'!#REF!,Plan5!$E$1)</f>
        <v>#REF!</v>
      </c>
      <c r="F11" s="23" t="e">
        <f>COUNTIFS('Base de Projetos'!$D$4:$D$31,Plan5!A11,'Base de Projetos'!#REF!,Plan5!$F$1)</f>
        <v>#REF!</v>
      </c>
      <c r="G11" s="23" t="e">
        <f>COUNTIFS('Base de Projetos'!$D$4:$D$31,Plan5!A11,'Base de Projetos'!#REF!,Plan5!$G$1)</f>
        <v>#REF!</v>
      </c>
      <c r="H11" s="23" t="e">
        <f>COUNTIFS('Base de Projetos'!$D$4:$D$31,Plan5!A11,'Base de Projetos'!#REF!,Plan5!$H$1)</f>
        <v>#REF!</v>
      </c>
      <c r="I11" s="6" t="e">
        <f t="shared" si="0"/>
        <v>#REF!</v>
      </c>
    </row>
    <row r="12" spans="1:9">
      <c r="A12" s="22" t="s">
        <v>1</v>
      </c>
      <c r="B12" s="23" t="e">
        <f>COUNTIFS('Base de Projetos'!$D$4:$D$31,Plan5!A12,'Base de Projetos'!#REF!,Plan5!$B$1)</f>
        <v>#REF!</v>
      </c>
      <c r="C12" s="23" t="e">
        <f>COUNTIFS('Base de Projetos'!$D$4:$D$31,Plan5!A12,'Base de Projetos'!#REF!,Plan5!$C$1)</f>
        <v>#REF!</v>
      </c>
      <c r="D12" s="23" t="e">
        <f>COUNTIFS('Base de Projetos'!$D$4:$D$31,Plan5!A12,'Base de Projetos'!#REF!,Plan5!$D$1)</f>
        <v>#REF!</v>
      </c>
      <c r="E12" s="23" t="e">
        <f>COUNTIFS('Base de Projetos'!$D$4:$D$31,Plan5!A12,'Base de Projetos'!#REF!,Plan5!$E$1)</f>
        <v>#REF!</v>
      </c>
      <c r="F12" s="23" t="e">
        <f>COUNTIFS('Base de Projetos'!$D$4:$D$31,Plan5!A12,'Base de Projetos'!#REF!,Plan5!$F$1)</f>
        <v>#REF!</v>
      </c>
      <c r="G12" s="23" t="e">
        <f>COUNTIFS('Base de Projetos'!$D$4:$D$31,Plan5!A12,'Base de Projetos'!#REF!,Plan5!$G$1)</f>
        <v>#REF!</v>
      </c>
      <c r="H12" s="23" t="e">
        <f>COUNTIFS('Base de Projetos'!$D$4:$D$31,Plan5!A12,'Base de Projetos'!#REF!,Plan5!$H$1)</f>
        <v>#REF!</v>
      </c>
      <c r="I12" s="6" t="e">
        <f t="shared" si="0"/>
        <v>#REF!</v>
      </c>
    </row>
    <row r="13" spans="1:9">
      <c r="A13" s="22" t="s">
        <v>39</v>
      </c>
      <c r="B13" s="23" t="e">
        <f>COUNTIFS('Base de Projetos'!$D$4:$D$31,Plan5!A13,'Base de Projetos'!#REF!,Plan5!$B$1)</f>
        <v>#REF!</v>
      </c>
      <c r="C13" s="23" t="e">
        <f>COUNTIFS('Base de Projetos'!$D$4:$D$31,Plan5!A13,'Base de Projetos'!#REF!,Plan5!$C$1)</f>
        <v>#REF!</v>
      </c>
      <c r="D13" s="23" t="e">
        <f>COUNTIFS('Base de Projetos'!$D$4:$D$31,Plan5!A13,'Base de Projetos'!#REF!,Plan5!$D$1)</f>
        <v>#REF!</v>
      </c>
      <c r="E13" s="23" t="e">
        <f>COUNTIFS('Base de Projetos'!$D$4:$D$31,Plan5!A13,'Base de Projetos'!#REF!,Plan5!$E$1)</f>
        <v>#REF!</v>
      </c>
      <c r="F13" s="23" t="e">
        <f>COUNTIFS('Base de Projetos'!$D$4:$D$31,Plan5!A13,'Base de Projetos'!#REF!,Plan5!$F$1)</f>
        <v>#REF!</v>
      </c>
      <c r="G13" s="23" t="e">
        <f>COUNTIFS('Base de Projetos'!$D$4:$D$31,Plan5!A13,'Base de Projetos'!#REF!,Plan5!$G$1)</f>
        <v>#REF!</v>
      </c>
      <c r="H13" s="23" t="e">
        <f>COUNTIFS('Base de Projetos'!$D$4:$D$31,Plan5!A13,'Base de Projetos'!#REF!,Plan5!$H$1)</f>
        <v>#REF!</v>
      </c>
      <c r="I13" s="6" t="e">
        <f t="shared" si="0"/>
        <v>#REF!</v>
      </c>
    </row>
    <row r="14" spans="1:9">
      <c r="A14" s="22" t="s">
        <v>26</v>
      </c>
      <c r="B14" s="23" t="e">
        <f>COUNTIFS('Base de Projetos'!$D$4:$D$31,Plan5!A14,'Base de Projetos'!#REF!,Plan5!$B$1)</f>
        <v>#REF!</v>
      </c>
      <c r="C14" s="23" t="e">
        <f>COUNTIFS('Base de Projetos'!$D$4:$D$31,Plan5!A14,'Base de Projetos'!#REF!,Plan5!$C$1)</f>
        <v>#REF!</v>
      </c>
      <c r="D14" s="23" t="e">
        <f>COUNTIFS('Base de Projetos'!$D$4:$D$31,Plan5!A14,'Base de Projetos'!#REF!,Plan5!$D$1)</f>
        <v>#REF!</v>
      </c>
      <c r="E14" s="23" t="e">
        <f>COUNTIFS('Base de Projetos'!$D$4:$D$31,Plan5!A14,'Base de Projetos'!#REF!,Plan5!$E$1)</f>
        <v>#REF!</v>
      </c>
      <c r="F14" s="23" t="e">
        <f>COUNTIFS('Base de Projetos'!$D$4:$D$31,Plan5!A14,'Base de Projetos'!#REF!,Plan5!$F$1)</f>
        <v>#REF!</v>
      </c>
      <c r="G14" s="23" t="e">
        <f>COUNTIFS('Base de Projetos'!$D$4:$D$31,Plan5!A14,'Base de Projetos'!#REF!,Plan5!$G$1)</f>
        <v>#REF!</v>
      </c>
      <c r="H14" s="23" t="e">
        <f>COUNTIFS('Base de Projetos'!$D$4:$D$31,Plan5!A14,'Base de Projetos'!#REF!,Plan5!$H$1)</f>
        <v>#REF!</v>
      </c>
      <c r="I14" s="6" t="e">
        <f t="shared" si="0"/>
        <v>#REF!</v>
      </c>
    </row>
    <row r="15" spans="1:9">
      <c r="A15" s="22" t="s">
        <v>4</v>
      </c>
      <c r="B15" s="23" t="e">
        <f>COUNTIFS('Base de Projetos'!$D$4:$D$31,Plan5!A15,'Base de Projetos'!#REF!,Plan5!$B$1)</f>
        <v>#REF!</v>
      </c>
      <c r="C15" s="23" t="e">
        <f>COUNTIFS('Base de Projetos'!$D$4:$D$31,Plan5!A15,'Base de Projetos'!#REF!,Plan5!$C$1)</f>
        <v>#REF!</v>
      </c>
      <c r="D15" s="23" t="e">
        <f>COUNTIFS('Base de Projetos'!$D$4:$D$31,Plan5!A15,'Base de Projetos'!#REF!,Plan5!$D$1)</f>
        <v>#REF!</v>
      </c>
      <c r="E15" s="23" t="e">
        <f>COUNTIFS('Base de Projetos'!$D$4:$D$31,Plan5!A15,'Base de Projetos'!#REF!,Plan5!$E$1)</f>
        <v>#REF!</v>
      </c>
      <c r="F15" s="23" t="e">
        <f>COUNTIFS('Base de Projetos'!$D$4:$D$31,Plan5!A15,'Base de Projetos'!#REF!,Plan5!$F$1)</f>
        <v>#REF!</v>
      </c>
      <c r="G15" s="23" t="e">
        <f>COUNTIFS('Base de Projetos'!$D$4:$D$31,Plan5!A15,'Base de Projetos'!#REF!,Plan5!$G$1)</f>
        <v>#REF!</v>
      </c>
      <c r="H15" s="23" t="e">
        <f>COUNTIFS('Base de Projetos'!$D$4:$D$31,Plan5!A15,'Base de Projetos'!#REF!,Plan5!$H$1)</f>
        <v>#REF!</v>
      </c>
      <c r="I15" s="6" t="e">
        <f t="shared" si="0"/>
        <v>#REF!</v>
      </c>
    </row>
    <row r="16" spans="1:9">
      <c r="A16" s="22" t="s">
        <v>3</v>
      </c>
      <c r="B16" s="23" t="e">
        <f>COUNTIFS('Base de Projetos'!$D$4:$D$31,Plan5!A16,'Base de Projetos'!#REF!,Plan5!$B$1)</f>
        <v>#REF!</v>
      </c>
      <c r="C16" s="23" t="e">
        <f>COUNTIFS('Base de Projetos'!$D$4:$D$31,Plan5!A16,'Base de Projetos'!#REF!,Plan5!$C$1)</f>
        <v>#REF!</v>
      </c>
      <c r="D16" s="23" t="e">
        <f>COUNTIFS('Base de Projetos'!$D$4:$D$31,Plan5!A16,'Base de Projetos'!#REF!,Plan5!$D$1)</f>
        <v>#REF!</v>
      </c>
      <c r="E16" s="23" t="e">
        <f>COUNTIFS('Base de Projetos'!$D$4:$D$31,Plan5!A16,'Base de Projetos'!#REF!,Plan5!$E$1)</f>
        <v>#REF!</v>
      </c>
      <c r="F16" s="23" t="e">
        <f>COUNTIFS('Base de Projetos'!$D$4:$D$31,Plan5!A16,'Base de Projetos'!#REF!,Plan5!$F$1)</f>
        <v>#REF!</v>
      </c>
      <c r="G16" s="23" t="e">
        <f>COUNTIFS('Base de Projetos'!$D$4:$D$31,Plan5!A16,'Base de Projetos'!#REF!,Plan5!$G$1)</f>
        <v>#REF!</v>
      </c>
      <c r="H16" s="23" t="e">
        <f>COUNTIFS('Base de Projetos'!$D$4:$D$31,Plan5!A16,'Base de Projetos'!#REF!,Plan5!$H$1)</f>
        <v>#REF!</v>
      </c>
      <c r="I16" s="6" t="e">
        <f t="shared" si="0"/>
        <v>#REF!</v>
      </c>
    </row>
    <row r="17" spans="1:11">
      <c r="A17" s="22" t="s">
        <v>31</v>
      </c>
      <c r="B17" s="23" t="e">
        <f>COUNTIFS('Base de Projetos'!$D$4:$D$31,Plan5!A17,'Base de Projetos'!#REF!,Plan5!$B$1)</f>
        <v>#REF!</v>
      </c>
      <c r="C17" s="23" t="e">
        <f>COUNTIFS('Base de Projetos'!$D$4:$D$31,Plan5!A17,'Base de Projetos'!#REF!,Plan5!$C$1)</f>
        <v>#REF!</v>
      </c>
      <c r="D17" s="23" t="e">
        <f>COUNTIFS('Base de Projetos'!$D$4:$D$31,Plan5!A17,'Base de Projetos'!#REF!,Plan5!$D$1)</f>
        <v>#REF!</v>
      </c>
      <c r="E17" s="23" t="e">
        <f>COUNTIFS('Base de Projetos'!$D$4:$D$31,Plan5!A17,'Base de Projetos'!#REF!,Plan5!$E$1)</f>
        <v>#REF!</v>
      </c>
      <c r="F17" s="23" t="e">
        <f>COUNTIFS('Base de Projetos'!$D$4:$D$31,Plan5!A17,'Base de Projetos'!#REF!,Plan5!$F$1)</f>
        <v>#REF!</v>
      </c>
      <c r="G17" s="23" t="e">
        <f>COUNTIFS('Base de Projetos'!$D$4:$D$31,Plan5!A17,'Base de Projetos'!#REF!,Plan5!$G$1)</f>
        <v>#REF!</v>
      </c>
      <c r="H17" s="23" t="e">
        <f>COUNTIFS('Base de Projetos'!$D$4:$D$31,Plan5!A17,'Base de Projetos'!#REF!,Plan5!$H$1)</f>
        <v>#REF!</v>
      </c>
      <c r="I17" s="6" t="e">
        <f t="shared" si="0"/>
        <v>#REF!</v>
      </c>
    </row>
    <row r="18" spans="1:11">
      <c r="A18" s="22" t="s">
        <v>27</v>
      </c>
      <c r="B18" s="23" t="e">
        <f>COUNTIFS('Base de Projetos'!$D$4:$D$31,Plan5!A18,'Base de Projetos'!#REF!,Plan5!$B$1)</f>
        <v>#REF!</v>
      </c>
      <c r="C18" s="23" t="e">
        <f>COUNTIFS('Base de Projetos'!$D$4:$D$31,Plan5!A18,'Base de Projetos'!#REF!,Plan5!$C$1)</f>
        <v>#REF!</v>
      </c>
      <c r="D18" s="23" t="e">
        <f>COUNTIFS('Base de Projetos'!$D$4:$D$31,Plan5!A18,'Base de Projetos'!#REF!,Plan5!$D$1)</f>
        <v>#REF!</v>
      </c>
      <c r="E18" s="23" t="e">
        <f>COUNTIFS('Base de Projetos'!$D$4:$D$31,Plan5!A18,'Base de Projetos'!#REF!,Plan5!$E$1)</f>
        <v>#REF!</v>
      </c>
      <c r="F18" s="23" t="e">
        <f>COUNTIFS('Base de Projetos'!$D$4:$D$31,Plan5!A18,'Base de Projetos'!#REF!,Plan5!$F$1)</f>
        <v>#REF!</v>
      </c>
      <c r="G18" s="23" t="e">
        <f>COUNTIFS('Base de Projetos'!$D$4:$D$31,Plan5!A18,'Base de Projetos'!#REF!,Plan5!$G$1)</f>
        <v>#REF!</v>
      </c>
      <c r="H18" s="23" t="e">
        <f>COUNTIFS('Base de Projetos'!$D$4:$D$31,Plan5!A18,'Base de Projetos'!#REF!,Plan5!$H$1)</f>
        <v>#REF!</v>
      </c>
      <c r="I18" s="6" t="e">
        <f t="shared" si="0"/>
        <v>#REF!</v>
      </c>
    </row>
    <row r="19" spans="1:11">
      <c r="A19" s="22" t="s">
        <v>13</v>
      </c>
      <c r="B19" s="23" t="e">
        <f>COUNTIFS('Base de Projetos'!$D$4:$D$31,Plan5!A19,'Base de Projetos'!#REF!,Plan5!$B$1)</f>
        <v>#REF!</v>
      </c>
      <c r="C19" s="23" t="e">
        <f>COUNTIFS('Base de Projetos'!$D$4:$D$31,Plan5!A19,'Base de Projetos'!#REF!,Plan5!$C$1)</f>
        <v>#REF!</v>
      </c>
      <c r="D19" s="23" t="e">
        <f>COUNTIFS('Base de Projetos'!$D$4:$D$31,Plan5!A19,'Base de Projetos'!#REF!,Plan5!$D$1)</f>
        <v>#REF!</v>
      </c>
      <c r="E19" s="23" t="e">
        <f>COUNTIFS('Base de Projetos'!$D$4:$D$31,Plan5!A19,'Base de Projetos'!#REF!,Plan5!$E$1)</f>
        <v>#REF!</v>
      </c>
      <c r="F19" s="23" t="e">
        <f>COUNTIFS('Base de Projetos'!$D$4:$D$31,Plan5!A19,'Base de Projetos'!#REF!,Plan5!$F$1)</f>
        <v>#REF!</v>
      </c>
      <c r="G19" s="23" t="e">
        <f>COUNTIFS('Base de Projetos'!$D$4:$D$31,Plan5!A19,'Base de Projetos'!#REF!,Plan5!$G$1)</f>
        <v>#REF!</v>
      </c>
      <c r="H19" s="23" t="e">
        <f>COUNTIFS('Base de Projetos'!$D$4:$D$31,Plan5!A19,'Base de Projetos'!#REF!,Plan5!$H$1)</f>
        <v>#REF!</v>
      </c>
      <c r="I19" s="6" t="e">
        <f t="shared" si="0"/>
        <v>#REF!</v>
      </c>
    </row>
    <row r="20" spans="1:11">
      <c r="A20" s="22" t="s">
        <v>24</v>
      </c>
      <c r="B20" s="23" t="e">
        <f>COUNTIFS('Base de Projetos'!$D$4:$D$31,Plan5!A20,'Base de Projetos'!#REF!,Plan5!$B$1)</f>
        <v>#REF!</v>
      </c>
      <c r="C20" s="23" t="e">
        <f>COUNTIFS('Base de Projetos'!$D$4:$D$31,Plan5!A20,'Base de Projetos'!#REF!,Plan5!$C$1)</f>
        <v>#REF!</v>
      </c>
      <c r="D20" s="23" t="e">
        <f>COUNTIFS('Base de Projetos'!$D$4:$D$31,Plan5!A20,'Base de Projetos'!#REF!,Plan5!$D$1)</f>
        <v>#REF!</v>
      </c>
      <c r="E20" s="23" t="e">
        <f>COUNTIFS('Base de Projetos'!$D$4:$D$31,Plan5!A20,'Base de Projetos'!#REF!,Plan5!$E$1)</f>
        <v>#REF!</v>
      </c>
      <c r="F20" s="23" t="e">
        <f>COUNTIFS('Base de Projetos'!$D$4:$D$31,Plan5!A20,'Base de Projetos'!#REF!,Plan5!$F$1)</f>
        <v>#REF!</v>
      </c>
      <c r="G20" s="23" t="e">
        <f>COUNTIFS('Base de Projetos'!$D$4:$D$31,Plan5!A20,'Base de Projetos'!#REF!,Plan5!$G$1)</f>
        <v>#REF!</v>
      </c>
      <c r="H20" s="23" t="e">
        <f>COUNTIFS('Base de Projetos'!$D$4:$D$31,Plan5!A20,'Base de Projetos'!#REF!,Plan5!$H$1)</f>
        <v>#REF!</v>
      </c>
      <c r="I20" s="6" t="e">
        <f t="shared" si="0"/>
        <v>#REF!</v>
      </c>
    </row>
    <row r="21" spans="1:11">
      <c r="A21" s="22" t="s">
        <v>33</v>
      </c>
      <c r="B21" s="23" t="e">
        <f>COUNTIFS('Base de Projetos'!$D$4:$D$31,Plan5!A21,'Base de Projetos'!#REF!,Plan5!$B$1)</f>
        <v>#REF!</v>
      </c>
      <c r="C21" s="23" t="e">
        <f>COUNTIFS('Base de Projetos'!$D$4:$D$31,Plan5!A21,'Base de Projetos'!#REF!,Plan5!$C$1)</f>
        <v>#REF!</v>
      </c>
      <c r="D21" s="23" t="e">
        <f>COUNTIFS('Base de Projetos'!$D$4:$D$31,Plan5!A21,'Base de Projetos'!#REF!,Plan5!$D$1)</f>
        <v>#REF!</v>
      </c>
      <c r="E21" s="23" t="e">
        <f>COUNTIFS('Base de Projetos'!$D$4:$D$31,Plan5!A21,'Base de Projetos'!#REF!,Plan5!$E$1)</f>
        <v>#REF!</v>
      </c>
      <c r="F21" s="23" t="e">
        <f>COUNTIFS('Base de Projetos'!$D$4:$D$31,Plan5!A21,'Base de Projetos'!#REF!,Plan5!$F$1)</f>
        <v>#REF!</v>
      </c>
      <c r="G21" s="23" t="e">
        <f>COUNTIFS('Base de Projetos'!$D$4:$D$31,Plan5!A21,'Base de Projetos'!#REF!,Plan5!$G$1)</f>
        <v>#REF!</v>
      </c>
      <c r="H21" s="23" t="e">
        <f>COUNTIFS('Base de Projetos'!$D$4:$D$31,Plan5!A21,'Base de Projetos'!#REF!,Plan5!$H$1)</f>
        <v>#REF!</v>
      </c>
      <c r="I21" s="6" t="e">
        <f t="shared" si="0"/>
        <v>#REF!</v>
      </c>
    </row>
    <row r="23" spans="1:11">
      <c r="A23" s="4" t="s">
        <v>42</v>
      </c>
      <c r="B23" t="s">
        <v>49</v>
      </c>
      <c r="I23" s="8"/>
      <c r="J23" s="9"/>
      <c r="K23" s="10"/>
    </row>
    <row r="24" spans="1:11">
      <c r="A24" s="5" t="s">
        <v>1</v>
      </c>
      <c r="B24" s="7">
        <v>14</v>
      </c>
      <c r="F24" s="5"/>
      <c r="I24" s="11"/>
      <c r="J24" s="12"/>
      <c r="K24" s="13"/>
    </row>
    <row r="25" spans="1:11">
      <c r="A25" s="17" t="s">
        <v>6</v>
      </c>
      <c r="B25" s="7">
        <v>2</v>
      </c>
      <c r="F25" s="5"/>
      <c r="I25" s="11"/>
      <c r="J25" s="12"/>
      <c r="K25" s="13"/>
    </row>
    <row r="26" spans="1:11">
      <c r="A26" s="17" t="s">
        <v>36</v>
      </c>
      <c r="B26" s="7">
        <v>1</v>
      </c>
      <c r="F26" s="5"/>
      <c r="I26" s="11"/>
      <c r="J26" s="12"/>
      <c r="K26" s="13"/>
    </row>
    <row r="27" spans="1:11">
      <c r="A27" s="17" t="s">
        <v>35</v>
      </c>
      <c r="B27" s="7">
        <v>5</v>
      </c>
      <c r="F27" s="5"/>
      <c r="I27" s="11"/>
      <c r="J27" s="12"/>
      <c r="K27" s="13"/>
    </row>
    <row r="28" spans="1:11">
      <c r="A28" s="17" t="s">
        <v>37</v>
      </c>
      <c r="B28" s="7">
        <v>2</v>
      </c>
      <c r="F28" s="5"/>
      <c r="I28" s="11"/>
      <c r="J28" s="12"/>
      <c r="K28" s="13"/>
    </row>
    <row r="29" spans="1:11">
      <c r="A29" s="17" t="s">
        <v>11</v>
      </c>
      <c r="B29" s="7">
        <v>4</v>
      </c>
      <c r="F29" s="5"/>
      <c r="I29" s="11"/>
      <c r="J29" s="12"/>
      <c r="K29" s="13"/>
    </row>
    <row r="30" spans="1:11">
      <c r="A30" s="5" t="s">
        <v>43</v>
      </c>
      <c r="B30" s="7">
        <v>14</v>
      </c>
      <c r="F30" s="5"/>
      <c r="I30" s="11"/>
      <c r="J30" s="12"/>
      <c r="K30" s="13"/>
    </row>
    <row r="31" spans="1:11">
      <c r="F31" s="5"/>
      <c r="I31" s="11"/>
      <c r="J31" s="12"/>
      <c r="K31" s="13"/>
    </row>
    <row r="32" spans="1:11">
      <c r="F32" s="25"/>
      <c r="I32" s="11"/>
      <c r="J32" s="12"/>
      <c r="K32" s="13"/>
    </row>
    <row r="33" spans="1:11">
      <c r="F33" s="25"/>
      <c r="I33" s="11"/>
      <c r="J33" s="12"/>
      <c r="K33" s="13"/>
    </row>
    <row r="34" spans="1:11">
      <c r="F34" s="25"/>
      <c r="I34" s="11"/>
      <c r="J34" s="12"/>
      <c r="K34" s="13"/>
    </row>
    <row r="35" spans="1:11">
      <c r="F35" s="25"/>
      <c r="I35" s="11"/>
      <c r="J35" s="12"/>
      <c r="K35" s="13"/>
    </row>
    <row r="36" spans="1:11">
      <c r="F36" s="25"/>
      <c r="I36" s="11"/>
      <c r="J36" s="12"/>
      <c r="K36" s="13"/>
    </row>
    <row r="37" spans="1:11">
      <c r="F37" s="25"/>
      <c r="I37" s="11"/>
      <c r="J37" s="12"/>
      <c r="K37" s="13"/>
    </row>
    <row r="38" spans="1:11">
      <c r="F38" s="25"/>
      <c r="I38" s="11"/>
      <c r="J38" s="12"/>
      <c r="K38" s="13"/>
    </row>
    <row r="39" spans="1:11">
      <c r="F39" s="25"/>
      <c r="I39" s="11"/>
      <c r="J39" s="12"/>
      <c r="K39" s="13"/>
    </row>
    <row r="40" spans="1:11">
      <c r="F40" s="25"/>
      <c r="I40" s="14"/>
      <c r="J40" s="15"/>
      <c r="K40" s="16"/>
    </row>
    <row r="41" spans="1:11">
      <c r="F41" s="25"/>
    </row>
    <row r="42" spans="1:11">
      <c r="F42" s="25"/>
    </row>
    <row r="43" spans="1:11">
      <c r="F43" s="25"/>
    </row>
    <row r="44" spans="1:11">
      <c r="A44" s="26"/>
      <c r="F44" s="25"/>
    </row>
    <row r="45" spans="1:11">
      <c r="A45" s="26"/>
    </row>
    <row r="46" spans="1:11">
      <c r="A46" s="26"/>
      <c r="E46" s="5"/>
    </row>
    <row r="47" spans="1:11">
      <c r="A47" s="26"/>
      <c r="E47" s="5"/>
    </row>
    <row r="48" spans="1:11">
      <c r="A48" s="26"/>
      <c r="E48" s="5"/>
    </row>
    <row r="49" spans="1:5" customFormat="1">
      <c r="A49" s="26"/>
      <c r="E49" s="5"/>
    </row>
    <row r="50" spans="1:5" customFormat="1">
      <c r="A50" s="26"/>
      <c r="E50" s="5"/>
    </row>
    <row r="51" spans="1:5" customFormat="1">
      <c r="A51" s="26"/>
      <c r="E51" s="5"/>
    </row>
    <row r="52" spans="1:5" customFormat="1">
      <c r="A52" s="26"/>
      <c r="E52" s="5"/>
    </row>
    <row r="53" spans="1:5" customFormat="1">
      <c r="A53" s="26"/>
      <c r="E53" s="5"/>
    </row>
    <row r="54" spans="1:5" customFormat="1">
      <c r="A54" s="26"/>
      <c r="E54" s="5"/>
    </row>
    <row r="55" spans="1:5" customFormat="1">
      <c r="A55" s="26"/>
      <c r="E55" s="5"/>
    </row>
    <row r="56" spans="1:5" customFormat="1">
      <c r="A56" s="26"/>
      <c r="E56" s="5"/>
    </row>
    <row r="57" spans="1:5" customFormat="1">
      <c r="A57" s="26"/>
      <c r="E57" s="5"/>
    </row>
    <row r="58" spans="1:5" customFormat="1">
      <c r="A58" s="26"/>
    </row>
    <row r="59" spans="1:5" customFormat="1">
      <c r="A59" s="26"/>
    </row>
    <row r="60" spans="1:5" customFormat="1">
      <c r="A60" s="26"/>
    </row>
    <row r="61" spans="1:5" customFormat="1">
      <c r="A61" s="26"/>
    </row>
    <row r="62" spans="1:5" customFormat="1">
      <c r="A62" s="26"/>
    </row>
    <row r="63" spans="1:5" customFormat="1">
      <c r="A63" s="26"/>
    </row>
    <row r="64" spans="1:5" customFormat="1">
      <c r="A64" s="26"/>
    </row>
    <row r="65" spans="1:3" customFormat="1">
      <c r="A65" s="26"/>
    </row>
    <row r="66" spans="1:3" customFormat="1">
      <c r="A66" s="26"/>
    </row>
    <row r="67" spans="1:3" customFormat="1">
      <c r="A67" s="26"/>
    </row>
    <row r="68" spans="1:3" customFormat="1">
      <c r="A68" s="26"/>
    </row>
    <row r="69" spans="1:3" customFormat="1">
      <c r="A69" s="26"/>
    </row>
    <row r="70" spans="1:3" customFormat="1">
      <c r="A70" s="26"/>
    </row>
    <row r="71" spans="1:3" customFormat="1">
      <c r="A71" s="26"/>
    </row>
    <row r="72" spans="1:3" customFormat="1">
      <c r="A72" s="26"/>
    </row>
    <row r="73" spans="1:3" customFormat="1">
      <c r="A73" s="26"/>
    </row>
    <row r="74" spans="1:3" customFormat="1">
      <c r="A74" s="26"/>
    </row>
    <row r="75" spans="1:3" customFormat="1">
      <c r="A75" s="26"/>
    </row>
    <row r="76" spans="1:3" customFormat="1">
      <c r="A76" s="26"/>
    </row>
    <row r="77" spans="1:3" customFormat="1">
      <c r="A77" s="26"/>
    </row>
    <row r="78" spans="1:3" customFormat="1">
      <c r="A78" s="5"/>
      <c r="C78">
        <v>1</v>
      </c>
    </row>
    <row r="79" spans="1:3" customFormat="1">
      <c r="A79" s="5"/>
      <c r="C79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de Projetos</vt:lpstr>
      <vt:lpstr>Plan5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Maíra Fróes</cp:lastModifiedBy>
  <cp:lastPrinted>2015-06-23T17:11:28Z</cp:lastPrinted>
  <dcterms:created xsi:type="dcterms:W3CDTF">2010-07-17T14:36:30Z</dcterms:created>
  <dcterms:modified xsi:type="dcterms:W3CDTF">2018-04-03T19:01:42Z</dcterms:modified>
</cp:coreProperties>
</file>